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Учреждения!$32:$33</definedName>
    <definedName name="_xlnm.Print_Area" localSheetId="1">'Муниципальные районы'!$A$1:$P$15</definedName>
    <definedName name="_xlnm.Print_Area" localSheetId="0">Учреждения!$A$1:$E$67</definedName>
  </definedNames>
  <calcPr calcId="162913" refMode="R1C1"/>
</workbook>
</file>

<file path=xl/calcChain.xml><?xml version="1.0" encoding="utf-8"?>
<calcChain xmlns="http://schemas.openxmlformats.org/spreadsheetml/2006/main">
  <c r="E8" i="1" l="1"/>
  <c r="E30" i="1"/>
  <c r="E9" i="1"/>
  <c r="E17" i="1"/>
  <c r="E23" i="1"/>
  <c r="E22" i="1"/>
  <c r="E29" i="1"/>
  <c r="E10" i="1"/>
  <c r="E28" i="1"/>
  <c r="E27" i="1"/>
  <c r="E14" i="1"/>
  <c r="E19" i="1"/>
  <c r="E18" i="1"/>
  <c r="E25" i="1"/>
  <c r="E24" i="1"/>
  <c r="E20" i="1"/>
  <c r="E13" i="1"/>
  <c r="E21" i="1"/>
  <c r="E16" i="1"/>
  <c r="E15" i="1"/>
  <c r="E12" i="1"/>
  <c r="E11" i="1"/>
  <c r="B13" i="2"/>
  <c r="A2" i="2" l="1"/>
  <c r="B2" i="2" s="1"/>
  <c r="C2" i="2" s="1"/>
  <c r="A1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<sst xmlns="http://schemas.openxmlformats.org/spreadsheetml/2006/main" count="94" uniqueCount="92">
  <si>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</si>
  <si>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</si>
  <si>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</si>
  <si>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</si>
  <si>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</si>
  <si>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</si>
  <si>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</si>
  <si>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</si>
  <si>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</si>
  <si>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</si>
  <si>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</si>
  <si>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</si>
  <si>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</si>
  <si>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</si>
  <si>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</si>
  <si>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</si>
  <si>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</si>
  <si>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</si>
  <si>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</si>
  <si>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</si>
  <si>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</si>
  <si>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</si>
  <si>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</si>
  <si>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</si>
  <si>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</si>
  <si>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</si>
  <si>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</si>
  <si>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</si>
  <si>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</si>
  <si>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</si>
  <si>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</si>
  <si>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</si>
  <si>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</si>
  <si>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</si>
  <si>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Иные межбюджетные трансферты на  поддержку экономического и социального развития коренных малочисленных народов Севера,Сибири и Дальнего Востока Российской Федерации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</si>
  <si>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</si>
  <si>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</si>
  <si>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</si>
  <si>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Всего:</t>
  </si>
  <si>
    <t>15.09.2016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</si>
  <si>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</si>
  <si>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</si>
  <si>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</si>
  <si>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</si>
  <si>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</si>
  <si>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</si>
  <si>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</si>
  <si>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</si>
  <si>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</si>
  <si>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</si>
  <si>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</si>
  <si>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</si>
  <si>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</si>
  <si>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</si>
  <si>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</si>
  <si>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</si>
  <si>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</si>
  <si>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</si>
  <si>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</si>
  <si>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</si>
  <si>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</si>
  <si>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</si>
  <si>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</si>
  <si>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</si>
  <si>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</si>
  <si>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</si>
  <si>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</si>
  <si>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</si>
  <si>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</si>
  <si>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</si>
  <si>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</si>
  <si>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ИТОГО</t>
  </si>
  <si>
    <t>09.09.2016</t>
  </si>
  <si>
    <t>Единая субвенция бюджетам субъектов Российской Федерации</t>
  </si>
  <si>
    <t xml:space="preserve">Субсидии бюджетам на реализацию мероприятий государственной программы Российской Федерации "Доступная среда" на 2011 - 2020 годы 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</si>
  <si>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</si>
  <si>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</si>
  <si>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Межбюджетные трансферты, передаваемые бюджетам субъектов Российской Федерации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</t>
  </si>
  <si>
    <t>Межбюджетные трансыерты, передаваемые бюджетам субъектов Российской Федерации на финансовое обеспечение мероприятий, связанных с отдыхом и оздоровлением детей, находящихся в трудной жизненой ситуации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</si>
  <si>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</si>
  <si>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</si>
  <si>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</si>
  <si>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</si>
  <si>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</si>
  <si>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</si>
  <si>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Межбюджетные трансферты, передаваемые бюджетам субъектов Российской Федерации на выплату региональной доплаты к пенсии</t>
  </si>
  <si>
    <t>Дотации бюджетам субъектов Российской Федерации на поддержку мер по обеспечению сбалансированности бюджетов</t>
  </si>
  <si>
    <t>Межбюджетные трансферты, передаваемые бюджетам субъектов Российской Федерации на единовременные компенсационные выплаты медицинским работникам</t>
  </si>
  <si>
    <t>Межбюджетные трансферты, передаваемые бюджетам субъектов Российской Федерации на содержание членов Совета Федерации и их помощнико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</si>
  <si>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</si>
  <si>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</si>
  <si>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Субсидии бюджетам субъектов Российской Федерации на поощрение лучших учителей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</si>
</sst>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69.28515625" customWidth="1"/>
    <col min="2" max="2" width="13.85546875" customWidth="1"/>
    <col min="3" max="4" width="14.42578125" customWidth="1"/>
    <col min="5" max="5" width="12.42578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45" t="s">
        <v>0</v>
      </c>
      <c r="B1" s="45"/>
      <c r="C1" s="45"/>
      <c r="D1" s="45"/>
      <c r="E1" s="45"/>
      <c r="F1" s="31" t="s">
        <v>72</v>
      </c>
      <c r="G1" s="32" t="str">
        <f>TEXT(F1,"[$-FC19]ДД ММММ")</f>
        <v>09 сентября</v>
      </c>
      <c r="H1" s="32" t="str">
        <f>TEXT(F1,"[$-FC19]ДД.ММ.ГГГ \г")</f>
        <v>09.09.2016 г</v>
      </c>
    </row>
    <row r="2" spans="1:9" ht="15.75" x14ac:dyDescent="0.25">
      <c r="A2" s="45" t="str">
        <f>CONCATENATE("с ",G1," по ",G2,"ода")</f>
        <v>с 09 сентября по 15 сентября 2016 года</v>
      </c>
      <c r="B2" s="45"/>
      <c r="C2" s="45"/>
      <c r="D2" s="45"/>
      <c r="E2" s="45"/>
      <c r="F2" s="31" t="s">
        <v>39</v>
      </c>
      <c r="G2" s="32" t="str">
        <f>TEXT(F2,"[$-FC19]ДД ММММ ГГГ \г")</f>
        <v>15 сентября 2016 г</v>
      </c>
      <c r="H2" s="32" t="str">
        <f>TEXT(F2,"[$-FC19]ДД.ММ.ГГГ \г")</f>
        <v>15.09.2016 г</v>
      </c>
      <c r="I2" s="22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09.09.2016 г.</v>
      </c>
      <c r="B5" s="47"/>
      <c r="C5" s="47"/>
      <c r="D5" s="48"/>
      <c r="E5" s="8">
        <v>2322219.5</v>
      </c>
      <c r="F5" s="22"/>
    </row>
    <row r="6" spans="1:9" x14ac:dyDescent="0.25">
      <c r="A6" s="10"/>
      <c r="B6" s="11"/>
      <c r="C6" s="11"/>
      <c r="D6" s="11"/>
      <c r="E6" s="12"/>
    </row>
    <row r="7" spans="1:9" x14ac:dyDescent="0.25">
      <c r="A7" s="53" t="s">
        <v>2</v>
      </c>
      <c r="B7" s="54"/>
      <c r="C7" s="54"/>
      <c r="D7" s="54"/>
      <c r="E7" s="13"/>
    </row>
    <row r="8" spans="1:9" x14ac:dyDescent="0.25">
      <c r="A8" s="49" t="s">
        <v>3</v>
      </c>
      <c r="B8" s="54"/>
      <c r="C8" s="54"/>
      <c r="D8" s="54"/>
      <c r="E8" s="9">
        <f>E30-E9</f>
        <v>353595.07344000012</v>
      </c>
    </row>
    <row r="9" spans="1:9" x14ac:dyDescent="0.25">
      <c r="A9" s="55" t="s">
        <v>4</v>
      </c>
      <c r="B9" s="54"/>
      <c r="C9" s="54"/>
      <c r="D9" s="54"/>
      <c r="E9" s="14">
        <f>SUM(E10:E29)</f>
        <v>59828.799999999996</v>
      </c>
    </row>
    <row r="10" spans="1:9" x14ac:dyDescent="0.25">
      <c r="A10" s="55" t="s">
        <v>73</v>
      </c>
      <c r="B10" s="54"/>
      <c r="C10" s="54"/>
      <c r="D10" s="54"/>
      <c r="E10" s="14">
        <f>4.7+0.1+13.9+75+763.7</f>
        <v>857.40000000000009</v>
      </c>
    </row>
    <row r="11" spans="1:9" ht="60.75" customHeight="1" x14ac:dyDescent="0.25">
      <c r="A11" s="55" t="s">
        <v>77</v>
      </c>
      <c r="B11" s="54"/>
      <c r="C11" s="54"/>
      <c r="D11" s="54"/>
      <c r="E11" s="14">
        <f>663.3</f>
        <v>663.3</v>
      </c>
    </row>
    <row r="12" spans="1:9" ht="29.25" customHeight="1" x14ac:dyDescent="0.25">
      <c r="A12" s="55" t="s">
        <v>74</v>
      </c>
      <c r="B12" s="54"/>
      <c r="C12" s="54"/>
      <c r="D12" s="54"/>
      <c r="E12" s="14">
        <f>260</f>
        <v>260</v>
      </c>
    </row>
    <row r="13" spans="1:9" ht="29.25" customHeight="1" x14ac:dyDescent="0.25">
      <c r="A13" s="55" t="s">
        <v>75</v>
      </c>
      <c r="B13" s="54"/>
      <c r="C13" s="54"/>
      <c r="D13" s="54"/>
      <c r="E13" s="14">
        <f>88+698.4+6826.3</f>
        <v>7612.7</v>
      </c>
    </row>
    <row r="14" spans="1:9" ht="48.75" customHeight="1" x14ac:dyDescent="0.25">
      <c r="A14" s="55" t="s">
        <v>76</v>
      </c>
      <c r="B14" s="54"/>
      <c r="C14" s="54"/>
      <c r="D14" s="54"/>
      <c r="E14" s="14">
        <f>754.6+8507.1+343.1</f>
        <v>9604.8000000000011</v>
      </c>
    </row>
    <row r="15" spans="1:9" ht="33.75" customHeight="1" x14ac:dyDescent="0.25">
      <c r="A15" s="55" t="s">
        <v>78</v>
      </c>
      <c r="B15" s="54"/>
      <c r="C15" s="54"/>
      <c r="D15" s="54"/>
      <c r="E15" s="14">
        <f>2078.7</f>
        <v>2078.6999999999998</v>
      </c>
    </row>
    <row r="16" spans="1:9" ht="29.25" customHeight="1" x14ac:dyDescent="0.25">
      <c r="A16" s="55" t="s">
        <v>79</v>
      </c>
      <c r="B16" s="54"/>
      <c r="C16" s="54"/>
      <c r="D16" s="54"/>
      <c r="E16" s="14">
        <f>1582.8+919.4</f>
        <v>2502.1999999999998</v>
      </c>
    </row>
    <row r="17" spans="1:5" ht="31.5" customHeight="1" x14ac:dyDescent="0.25">
      <c r="A17" s="55" t="s">
        <v>80</v>
      </c>
      <c r="B17" s="54"/>
      <c r="C17" s="54"/>
      <c r="D17" s="54"/>
      <c r="E17" s="14">
        <f>2076.7+62.9+7.6+159.5+679.2</f>
        <v>2985.8999999999996</v>
      </c>
    </row>
    <row r="18" spans="1:5" ht="45" customHeight="1" x14ac:dyDescent="0.25">
      <c r="A18" s="55" t="s">
        <v>81</v>
      </c>
      <c r="B18" s="54"/>
      <c r="C18" s="54"/>
      <c r="D18" s="54"/>
      <c r="E18" s="14">
        <f>12.4+24.9</f>
        <v>37.299999999999997</v>
      </c>
    </row>
    <row r="19" spans="1:5" ht="47.25" customHeight="1" x14ac:dyDescent="0.25">
      <c r="A19" s="55" t="s">
        <v>82</v>
      </c>
      <c r="B19" s="54"/>
      <c r="C19" s="54"/>
      <c r="D19" s="54"/>
      <c r="E19" s="14">
        <f>168.8+138.2</f>
        <v>307</v>
      </c>
    </row>
    <row r="20" spans="1:5" ht="33" customHeight="1" x14ac:dyDescent="0.25">
      <c r="A20" s="55" t="s">
        <v>83</v>
      </c>
      <c r="B20" s="54"/>
      <c r="C20" s="54"/>
      <c r="D20" s="54"/>
      <c r="E20" s="14">
        <f>1.7+14.5</f>
        <v>16.2</v>
      </c>
    </row>
    <row r="21" spans="1:5" ht="32.25" customHeight="1" x14ac:dyDescent="0.25">
      <c r="A21" s="55" t="s">
        <v>84</v>
      </c>
      <c r="B21" s="54"/>
      <c r="C21" s="54"/>
      <c r="D21" s="54"/>
      <c r="E21" s="14">
        <f>-100</f>
        <v>-100</v>
      </c>
    </row>
    <row r="22" spans="1:5" ht="31.5" customHeight="1" x14ac:dyDescent="0.25">
      <c r="A22" s="55" t="s">
        <v>85</v>
      </c>
      <c r="B22" s="54"/>
      <c r="C22" s="54"/>
      <c r="D22" s="54"/>
      <c r="E22" s="14">
        <f>13609.7+2669.2</f>
        <v>16278.900000000001</v>
      </c>
    </row>
    <row r="23" spans="1:5" ht="30" customHeight="1" x14ac:dyDescent="0.25">
      <c r="A23" s="55" t="s">
        <v>79</v>
      </c>
      <c r="B23" s="54"/>
      <c r="C23" s="54"/>
      <c r="D23" s="54"/>
      <c r="E23" s="14">
        <f>16.8+205.4</f>
        <v>222.20000000000002</v>
      </c>
    </row>
    <row r="24" spans="1:5" x14ac:dyDescent="0.25">
      <c r="A24" s="55" t="s">
        <v>86</v>
      </c>
      <c r="B24" s="54"/>
      <c r="C24" s="54"/>
      <c r="D24" s="54"/>
      <c r="E24" s="14">
        <f>15037</f>
        <v>15037</v>
      </c>
    </row>
    <row r="25" spans="1:5" ht="27" customHeight="1" x14ac:dyDescent="0.25">
      <c r="A25" s="55" t="s">
        <v>87</v>
      </c>
      <c r="B25" s="54"/>
      <c r="C25" s="54"/>
      <c r="D25" s="54"/>
      <c r="E25" s="14">
        <f>572.1</f>
        <v>572.1</v>
      </c>
    </row>
    <row r="26" spans="1:5" ht="37.5" customHeight="1" x14ac:dyDescent="0.25">
      <c r="A26" s="55" t="s">
        <v>88</v>
      </c>
      <c r="B26" s="54"/>
      <c r="C26" s="54"/>
      <c r="D26" s="54"/>
      <c r="E26" s="14">
        <v>81.099999999999994</v>
      </c>
    </row>
    <row r="27" spans="1:5" ht="28.5" customHeight="1" x14ac:dyDescent="0.25">
      <c r="A27" s="55" t="s">
        <v>89</v>
      </c>
      <c r="B27" s="54"/>
      <c r="C27" s="54"/>
      <c r="D27" s="54"/>
      <c r="E27" s="14">
        <f>43.8</f>
        <v>43.8</v>
      </c>
    </row>
    <row r="28" spans="1:5" ht="30.75" customHeight="1" x14ac:dyDescent="0.25">
      <c r="A28" s="55" t="s">
        <v>90</v>
      </c>
      <c r="B28" s="54"/>
      <c r="C28" s="54"/>
      <c r="D28" s="54"/>
      <c r="E28" s="14">
        <f>368.2</f>
        <v>368.2</v>
      </c>
    </row>
    <row r="29" spans="1:5" x14ac:dyDescent="0.25">
      <c r="A29" s="55" t="s">
        <v>91</v>
      </c>
      <c r="B29" s="54"/>
      <c r="C29" s="54"/>
      <c r="D29" s="54"/>
      <c r="E29" s="14">
        <f>400</f>
        <v>400</v>
      </c>
    </row>
    <row r="30" spans="1:5" x14ac:dyDescent="0.25">
      <c r="A30" s="59" t="s">
        <v>5</v>
      </c>
      <c r="B30" s="60"/>
      <c r="C30" s="60"/>
      <c r="D30" s="61"/>
      <c r="E30" s="13">
        <f>'Муниципальные районы'!B14-Учреждения!E5+'Муниципальные районы'!B13</f>
        <v>413423.87344000011</v>
      </c>
    </row>
    <row r="31" spans="1:5" x14ac:dyDescent="0.25">
      <c r="A31" s="15"/>
      <c r="B31" s="16"/>
      <c r="C31" s="16"/>
      <c r="D31" s="6"/>
      <c r="E31" s="17"/>
    </row>
    <row r="32" spans="1:5" x14ac:dyDescent="0.25">
      <c r="A32" s="50" t="s">
        <v>14</v>
      </c>
      <c r="B32" s="52" t="s">
        <v>6</v>
      </c>
      <c r="C32" s="56" t="s">
        <v>7</v>
      </c>
      <c r="D32" s="57"/>
      <c r="E32" s="58"/>
    </row>
    <row r="33" spans="1:5" ht="90" x14ac:dyDescent="0.25">
      <c r="A33" s="51"/>
      <c r="B33" s="52"/>
      <c r="C33" s="18" t="s">
        <v>8</v>
      </c>
      <c r="D33" s="18" t="s">
        <v>9</v>
      </c>
      <c r="E33" s="18" t="s">
        <v>10</v>
      </c>
    </row>
    <row r="34" spans="1:5" x14ac:dyDescent="0.25">
      <c r="A34" s="21" t="s">
        <v>40</v>
      </c>
      <c r="B34" s="19">
        <v>4015.1208200000001</v>
      </c>
      <c r="C34" s="19">
        <v>1826.76829</v>
      </c>
      <c r="D34" s="19">
        <v>492.51269000000002</v>
      </c>
      <c r="E34" s="19"/>
    </row>
    <row r="35" spans="1:5" x14ac:dyDescent="0.25">
      <c r="A35" s="21" t="s">
        <v>41</v>
      </c>
      <c r="B35" s="19">
        <v>420</v>
      </c>
      <c r="C35" s="19">
        <v>300</v>
      </c>
      <c r="D35" s="19"/>
      <c r="E35" s="19"/>
    </row>
    <row r="36" spans="1:5" x14ac:dyDescent="0.25">
      <c r="A36" s="21" t="s">
        <v>42</v>
      </c>
      <c r="B36" s="19">
        <v>9530.9039599999996</v>
      </c>
      <c r="C36" s="19">
        <v>700</v>
      </c>
      <c r="D36" s="19"/>
      <c r="E36" s="19"/>
    </row>
    <row r="37" spans="1:5" ht="30" x14ac:dyDescent="0.25">
      <c r="A37" s="21" t="s">
        <v>43</v>
      </c>
      <c r="B37" s="19">
        <v>5004.5565200000001</v>
      </c>
      <c r="C37" s="19">
        <v>437.42203999999998</v>
      </c>
      <c r="D37" s="19"/>
      <c r="E37" s="19"/>
    </row>
    <row r="38" spans="1:5" x14ac:dyDescent="0.25">
      <c r="A38" s="21" t="s">
        <v>44</v>
      </c>
      <c r="B38" s="19">
        <v>340.55032</v>
      </c>
      <c r="C38" s="19">
        <v>240</v>
      </c>
      <c r="D38" s="19">
        <v>90</v>
      </c>
      <c r="E38" s="19"/>
    </row>
    <row r="39" spans="1:5" x14ac:dyDescent="0.25">
      <c r="A39" s="21" t="s">
        <v>45</v>
      </c>
      <c r="B39" s="19">
        <v>999.78755999999998</v>
      </c>
      <c r="C39" s="19"/>
      <c r="D39" s="19"/>
      <c r="E39" s="19"/>
    </row>
    <row r="40" spans="1:5" ht="30" x14ac:dyDescent="0.25">
      <c r="A40" s="21" t="s">
        <v>46</v>
      </c>
      <c r="B40" s="19">
        <v>261748.53907999999</v>
      </c>
      <c r="C40" s="19"/>
      <c r="D40" s="19"/>
      <c r="E40" s="19"/>
    </row>
    <row r="41" spans="1:5" x14ac:dyDescent="0.25">
      <c r="A41" s="21" t="s">
        <v>47</v>
      </c>
      <c r="B41" s="19">
        <v>66498.400500000003</v>
      </c>
      <c r="C41" s="19"/>
      <c r="D41" s="19"/>
      <c r="E41" s="19"/>
    </row>
    <row r="42" spans="1:5" x14ac:dyDescent="0.25">
      <c r="A42" s="21" t="s">
        <v>48</v>
      </c>
      <c r="B42" s="19">
        <v>-320.41332999999997</v>
      </c>
      <c r="C42" s="19"/>
      <c r="D42" s="19"/>
      <c r="E42" s="19">
        <v>1102.8856000000001</v>
      </c>
    </row>
    <row r="43" spans="1:5" x14ac:dyDescent="0.25">
      <c r="A43" s="21" t="s">
        <v>49</v>
      </c>
      <c r="B43" s="19">
        <v>23595.909609999999</v>
      </c>
      <c r="C43" s="19">
        <v>689.56795</v>
      </c>
      <c r="D43" s="19">
        <v>73.128</v>
      </c>
      <c r="E43" s="19">
        <v>2132.3402500000002</v>
      </c>
    </row>
    <row r="44" spans="1:5" x14ac:dyDescent="0.25">
      <c r="A44" s="21" t="s">
        <v>50</v>
      </c>
      <c r="B44" s="19">
        <v>35550.450230000002</v>
      </c>
      <c r="C44" s="19">
        <v>50</v>
      </c>
      <c r="D44" s="19"/>
      <c r="E44" s="19">
        <v>32893.21112</v>
      </c>
    </row>
    <row r="45" spans="1:5" x14ac:dyDescent="0.25">
      <c r="A45" s="21" t="s">
        <v>51</v>
      </c>
      <c r="B45" s="19">
        <v>398.34</v>
      </c>
      <c r="C45" s="19"/>
      <c r="D45" s="19"/>
      <c r="E45" s="19"/>
    </row>
    <row r="46" spans="1:5" ht="30" x14ac:dyDescent="0.25">
      <c r="A46" s="21" t="s">
        <v>52</v>
      </c>
      <c r="B46" s="19">
        <v>14501.825049999999</v>
      </c>
      <c r="C46" s="19">
        <v>11500</v>
      </c>
      <c r="D46" s="19">
        <v>60</v>
      </c>
      <c r="E46" s="19"/>
    </row>
    <row r="47" spans="1:5" x14ac:dyDescent="0.25">
      <c r="A47" s="21" t="s">
        <v>53</v>
      </c>
      <c r="B47" s="19">
        <v>1514.9051099999999</v>
      </c>
      <c r="C47" s="19"/>
      <c r="D47" s="19"/>
      <c r="E47" s="19"/>
    </row>
    <row r="48" spans="1:5" ht="30" x14ac:dyDescent="0.25">
      <c r="A48" s="21" t="s">
        <v>54</v>
      </c>
      <c r="B48" s="19">
        <v>1386.2990400000001</v>
      </c>
      <c r="C48" s="19">
        <v>1289.3090400000001</v>
      </c>
      <c r="D48" s="19"/>
      <c r="E48" s="19"/>
    </row>
    <row r="49" spans="1:5" x14ac:dyDescent="0.25">
      <c r="A49" s="21" t="s">
        <v>55</v>
      </c>
      <c r="B49" s="19">
        <v>2878.5034099999998</v>
      </c>
      <c r="C49" s="19">
        <v>688.37530000000004</v>
      </c>
      <c r="D49" s="19"/>
      <c r="E49" s="19"/>
    </row>
    <row r="50" spans="1:5" x14ac:dyDescent="0.25">
      <c r="A50" s="21" t="s">
        <v>56</v>
      </c>
      <c r="B50" s="19">
        <v>980.22135000000003</v>
      </c>
      <c r="C50" s="19">
        <v>440</v>
      </c>
      <c r="D50" s="19"/>
      <c r="E50" s="19"/>
    </row>
    <row r="51" spans="1:5" ht="30" x14ac:dyDescent="0.25">
      <c r="A51" s="21" t="s">
        <v>57</v>
      </c>
      <c r="B51" s="19">
        <v>1959.40146</v>
      </c>
      <c r="C51" s="19">
        <v>250</v>
      </c>
      <c r="D51" s="19">
        <v>0.50976999999999995</v>
      </c>
      <c r="E51" s="19">
        <v>1670.93616</v>
      </c>
    </row>
    <row r="52" spans="1:5" x14ac:dyDescent="0.25">
      <c r="A52" s="21" t="s">
        <v>58</v>
      </c>
      <c r="B52" s="19">
        <v>164.1</v>
      </c>
      <c r="C52" s="19"/>
      <c r="D52" s="19"/>
      <c r="E52" s="19"/>
    </row>
    <row r="53" spans="1:5" x14ac:dyDescent="0.25">
      <c r="A53" s="21" t="s">
        <v>59</v>
      </c>
      <c r="B53" s="19">
        <v>72323.326910000003</v>
      </c>
      <c r="C53" s="19">
        <v>1795</v>
      </c>
      <c r="D53" s="19">
        <v>510.48500000000001</v>
      </c>
      <c r="E53" s="19"/>
    </row>
    <row r="54" spans="1:5" x14ac:dyDescent="0.25">
      <c r="A54" s="21" t="s">
        <v>60</v>
      </c>
      <c r="B54" s="19">
        <v>45.972000000000001</v>
      </c>
      <c r="C54" s="19"/>
      <c r="D54" s="19"/>
      <c r="E54" s="19"/>
    </row>
    <row r="55" spans="1:5" x14ac:dyDescent="0.25">
      <c r="A55" s="21" t="s">
        <v>61</v>
      </c>
      <c r="B55" s="19">
        <v>2467.5</v>
      </c>
      <c r="C55" s="19">
        <v>1700</v>
      </c>
      <c r="D55" s="19">
        <v>432</v>
      </c>
      <c r="E55" s="19"/>
    </row>
    <row r="56" spans="1:5" x14ac:dyDescent="0.25">
      <c r="A56" s="21" t="s">
        <v>62</v>
      </c>
      <c r="B56" s="19">
        <v>908.2</v>
      </c>
      <c r="C56" s="19">
        <v>650</v>
      </c>
      <c r="D56" s="19">
        <v>190</v>
      </c>
      <c r="E56" s="19"/>
    </row>
    <row r="57" spans="1:5" x14ac:dyDescent="0.25">
      <c r="A57" s="21" t="s">
        <v>63</v>
      </c>
      <c r="B57" s="19">
        <v>100.53503000000001</v>
      </c>
      <c r="C57" s="19">
        <v>60</v>
      </c>
      <c r="D57" s="19"/>
      <c r="E57" s="19"/>
    </row>
    <row r="58" spans="1:5" x14ac:dyDescent="0.25">
      <c r="A58" s="21" t="s">
        <v>64</v>
      </c>
      <c r="B58" s="19">
        <v>3329.4624399999998</v>
      </c>
      <c r="C58" s="19"/>
      <c r="D58" s="19"/>
      <c r="E58" s="19"/>
    </row>
    <row r="59" spans="1:5" x14ac:dyDescent="0.25">
      <c r="A59" s="21" t="s">
        <v>65</v>
      </c>
      <c r="B59" s="19">
        <v>102.51649</v>
      </c>
      <c r="C59" s="19"/>
      <c r="D59" s="19"/>
      <c r="E59" s="19"/>
    </row>
    <row r="60" spans="1:5" ht="30" x14ac:dyDescent="0.25">
      <c r="A60" s="21" t="s">
        <v>66</v>
      </c>
      <c r="B60" s="19">
        <v>3725.6373100000001</v>
      </c>
      <c r="C60" s="19">
        <v>3197.1752999999999</v>
      </c>
      <c r="D60" s="19"/>
      <c r="E60" s="19"/>
    </row>
    <row r="61" spans="1:5" x14ac:dyDescent="0.25">
      <c r="A61" s="21" t="s">
        <v>67</v>
      </c>
      <c r="B61" s="19">
        <v>956.91665999999998</v>
      </c>
      <c r="C61" s="19">
        <v>719.5</v>
      </c>
      <c r="D61" s="19">
        <v>70</v>
      </c>
      <c r="E61" s="19"/>
    </row>
    <row r="62" spans="1:5" x14ac:dyDescent="0.25">
      <c r="A62" s="21" t="s">
        <v>68</v>
      </c>
      <c r="B62" s="19">
        <v>104.345</v>
      </c>
      <c r="C62" s="19"/>
      <c r="D62" s="19"/>
      <c r="E62" s="19"/>
    </row>
    <row r="63" spans="1:5" x14ac:dyDescent="0.25">
      <c r="A63" s="21" t="s">
        <v>69</v>
      </c>
      <c r="B63" s="19">
        <v>299.93340000000001</v>
      </c>
      <c r="C63" s="19"/>
      <c r="D63" s="19"/>
      <c r="E63" s="19"/>
    </row>
    <row r="64" spans="1:5" x14ac:dyDescent="0.25">
      <c r="A64" s="21" t="s">
        <v>70</v>
      </c>
      <c r="B64" s="19">
        <v>5918.93073</v>
      </c>
      <c r="C64" s="19"/>
      <c r="D64" s="19"/>
      <c r="E64" s="19"/>
    </row>
    <row r="65" spans="1:5" x14ac:dyDescent="0.25">
      <c r="A65" s="23" t="s">
        <v>71</v>
      </c>
      <c r="B65" s="20">
        <v>521450.67666</v>
      </c>
      <c r="C65" s="20">
        <v>26533.117920000001</v>
      </c>
      <c r="D65" s="20">
        <v>1918.63546</v>
      </c>
      <c r="E65" s="20">
        <v>37799.37313</v>
      </c>
    </row>
  </sheetData>
  <mergeCells count="30"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0:D30"/>
    <mergeCell ref="A32:A33"/>
    <mergeCell ref="B32:B33"/>
    <mergeCell ref="C32:E32"/>
    <mergeCell ref="A7:D7"/>
    <mergeCell ref="A8:D8"/>
    <mergeCell ref="A9:D9"/>
    <mergeCell ref="A10:D10"/>
    <mergeCell ref="A11:D11"/>
    <mergeCell ref="A12:D12"/>
    <mergeCell ref="A14:D14"/>
    <mergeCell ref="A13:D13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view="pageBreakPreview" topLeftCell="A7" zoomScaleNormal="100" zoomScaleSheetLayoutView="100" workbookViewId="0">
      <selection activeCell="B15" sqref="B15"/>
    </sheetView>
  </sheetViews>
  <sheetFormatPr defaultRowHeight="15" x14ac:dyDescent="0.25"/>
  <cols>
    <col min="1" max="1" width="38.28515625" customWidth="1"/>
    <col min="2" max="2" width="13.140625" customWidth="1"/>
    <col min="3" max="3" width="14.5703125" customWidth="1"/>
    <col min="4" max="4" width="15.140625" customWidth="1"/>
    <col min="5" max="5" width="14.85546875" customWidth="1"/>
    <col min="6" max="6" width="13.85546875" customWidth="1"/>
    <col min="7" max="7" width="14.28515625" customWidth="1"/>
    <col min="8" max="8" width="14.42578125" customWidth="1"/>
    <col min="9" max="9" width="14.85546875" customWidth="1"/>
    <col min="10" max="10" width="12.7109375" customWidth="1"/>
    <col min="11" max="11" width="11" customWidth="1"/>
    <col min="12" max="13" width="14.5703125" customWidth="1"/>
    <col min="14" max="14" width="14.7109375" customWidth="1"/>
    <col min="15" max="15" width="15.42578125" customWidth="1"/>
    <col min="16" max="16" width="10.5703125" customWidth="1"/>
  </cols>
  <sheetData>
    <row r="1" spans="1:20" s="29" customFormat="1" ht="15.75" x14ac:dyDescent="0.25">
      <c r="A1" s="43" t="s">
        <v>39</v>
      </c>
      <c r="C1" s="30" t="s">
        <v>13</v>
      </c>
    </row>
    <row r="2" spans="1:20" x14ac:dyDescent="0.25">
      <c r="A2" s="38" t="str">
        <f>TEXT(EndData2,"[$-FC19]ДД.ММ.ГГГ")</f>
        <v>15.09.2016</v>
      </c>
      <c r="B2" s="38">
        <f>A2+1</f>
        <v>42629</v>
      </c>
      <c r="C2" s="44" t="str">
        <f>TEXT(B2,"[$-FC19]ДД.ММ.ГГГ")</f>
        <v>16.09.2016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90" x14ac:dyDescent="0.25">
      <c r="A4" s="25" t="s">
        <v>31</v>
      </c>
      <c r="B4" s="40">
        <v>12454.0864</v>
      </c>
      <c r="C4" s="40"/>
      <c r="D4" s="40"/>
      <c r="E4" s="40"/>
      <c r="F4" s="40"/>
      <c r="G4" s="40"/>
      <c r="H4" s="40">
        <v>20</v>
      </c>
      <c r="I4" s="40"/>
      <c r="J4" s="40">
        <v>20910.558249999998</v>
      </c>
      <c r="K4" s="40">
        <v>2000</v>
      </c>
      <c r="L4" s="40">
        <v>39.5</v>
      </c>
      <c r="M4" s="40">
        <v>153.94</v>
      </c>
      <c r="N4" s="40"/>
      <c r="O4" s="40"/>
      <c r="P4" s="26">
        <v>35578.084649999997</v>
      </c>
      <c r="Q4" s="27"/>
      <c r="R4" s="27"/>
      <c r="S4" s="27"/>
      <c r="T4" s="27"/>
    </row>
    <row r="5" spans="1:20" ht="64.5" x14ac:dyDescent="0.25">
      <c r="A5" s="25" t="s">
        <v>32</v>
      </c>
      <c r="B5" s="40">
        <v>6.2E-4</v>
      </c>
      <c r="C5" s="40"/>
      <c r="D5" s="40">
        <v>6411.3810000000003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6">
        <v>6411.3816200000001</v>
      </c>
      <c r="Q5" s="27"/>
      <c r="R5" s="27"/>
      <c r="S5" s="27"/>
      <c r="T5" s="27"/>
    </row>
    <row r="6" spans="1:20" ht="115.5" x14ac:dyDescent="0.25">
      <c r="A6" s="25" t="s">
        <v>33</v>
      </c>
      <c r="B6" s="40"/>
      <c r="C6" s="40">
        <v>612.73785999999996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26">
        <v>612.73785999999996</v>
      </c>
      <c r="Q6" s="27"/>
      <c r="R6" s="27"/>
      <c r="S6" s="27"/>
      <c r="T6" s="27"/>
    </row>
    <row r="7" spans="1:20" ht="64.5" x14ac:dyDescent="0.25">
      <c r="A7" s="25" t="s">
        <v>34</v>
      </c>
      <c r="B7" s="40"/>
      <c r="C7" s="40"/>
      <c r="D7" s="40">
        <v>88.966999999999999</v>
      </c>
      <c r="E7" s="40"/>
      <c r="F7" s="40"/>
      <c r="G7" s="40">
        <v>483.07299999999998</v>
      </c>
      <c r="H7" s="40">
        <v>468.28300000000002</v>
      </c>
      <c r="I7" s="40"/>
      <c r="J7" s="40"/>
      <c r="K7" s="40"/>
      <c r="L7" s="40">
        <v>827.48099999999999</v>
      </c>
      <c r="M7" s="40">
        <v>493.95681999999999</v>
      </c>
      <c r="N7" s="40">
        <v>926.202</v>
      </c>
      <c r="O7" s="40">
        <v>705.79</v>
      </c>
      <c r="P7" s="26">
        <v>3993.7528200000002</v>
      </c>
      <c r="Q7" s="27"/>
      <c r="R7" s="27"/>
      <c r="S7" s="27"/>
      <c r="T7" s="27"/>
    </row>
    <row r="8" spans="1:20" ht="64.5" x14ac:dyDescent="0.25">
      <c r="A8" s="25" t="s">
        <v>35</v>
      </c>
      <c r="B8" s="40"/>
      <c r="C8" s="40"/>
      <c r="D8" s="40"/>
      <c r="E8" s="40"/>
      <c r="F8" s="40"/>
      <c r="G8" s="40">
        <v>300.89999999999998</v>
      </c>
      <c r="H8" s="40"/>
      <c r="I8" s="40"/>
      <c r="J8" s="40"/>
      <c r="K8" s="40"/>
      <c r="L8" s="40"/>
      <c r="M8" s="40"/>
      <c r="N8" s="40"/>
      <c r="O8" s="40"/>
      <c r="P8" s="26">
        <v>300.89999999999998</v>
      </c>
      <c r="Q8" s="27"/>
      <c r="R8" s="27"/>
      <c r="S8" s="27"/>
      <c r="T8" s="27"/>
    </row>
    <row r="9" spans="1:20" ht="90" x14ac:dyDescent="0.25">
      <c r="A9" s="25" t="s">
        <v>36</v>
      </c>
      <c r="B9" s="40">
        <v>660.23982999999998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660.23982999999998</v>
      </c>
      <c r="Q9" s="27"/>
      <c r="R9" s="27"/>
      <c r="S9" s="27"/>
      <c r="T9" s="27"/>
    </row>
    <row r="10" spans="1:20" ht="51.75" x14ac:dyDescent="0.25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>
        <v>42822</v>
      </c>
      <c r="K10" s="40"/>
      <c r="L10" s="40"/>
      <c r="M10" s="40"/>
      <c r="N10" s="40"/>
      <c r="O10" s="40"/>
      <c r="P10" s="26">
        <v>42822</v>
      </c>
      <c r="Q10" s="27"/>
      <c r="R10" s="27"/>
      <c r="S10" s="27"/>
      <c r="T10" s="27"/>
    </row>
    <row r="11" spans="1:20" x14ac:dyDescent="0.25">
      <c r="A11" s="33" t="s">
        <v>38</v>
      </c>
      <c r="B11" s="41">
        <v>13114.326849999999</v>
      </c>
      <c r="C11" s="41">
        <v>612.73785999999996</v>
      </c>
      <c r="D11" s="41">
        <v>6500.348</v>
      </c>
      <c r="E11" s="41"/>
      <c r="F11" s="41"/>
      <c r="G11" s="41">
        <v>783.97299999999996</v>
      </c>
      <c r="H11" s="41">
        <v>488.28300000000002</v>
      </c>
      <c r="I11" s="41"/>
      <c r="J11" s="41">
        <v>63732.558250000002</v>
      </c>
      <c r="K11" s="41">
        <v>2000</v>
      </c>
      <c r="L11" s="41">
        <v>866.98099999999999</v>
      </c>
      <c r="M11" s="41">
        <v>647.89682000000005</v>
      </c>
      <c r="N11" s="41">
        <v>926.202</v>
      </c>
      <c r="O11" s="41">
        <v>705.79</v>
      </c>
      <c r="P11" s="26">
        <v>90379.096780000007</v>
      </c>
      <c r="Q11" s="34"/>
      <c r="R11" s="34"/>
      <c r="S11" s="34"/>
      <c r="T11" s="34"/>
    </row>
    <row r="13" spans="1:20" x14ac:dyDescent="0.25">
      <c r="A13" s="37" t="s">
        <v>30</v>
      </c>
      <c r="B13" s="36">
        <f>Учреждения!B65+'Муниципальные районы'!P11</f>
        <v>611829.77344000002</v>
      </c>
    </row>
    <row r="14" spans="1:20" ht="32.25" customHeight="1" x14ac:dyDescent="0.25">
      <c r="A14" s="37" t="str">
        <f>CONCATENATE("Остатки бюджетных средств на ",C2,"г.")</f>
        <v>Остатки бюджетных средств на 16.09.2016г.</v>
      </c>
      <c r="B14" s="36">
        <v>2123813.6</v>
      </c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2016-09-19T04:52:18Z</dcterms:modified>
</cp:coreProperties>
</file>