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9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Учреждения!$32:$33</definedName>
    <definedName name="_xlnm.Print_Area" localSheetId="1">'Муниципальные районы'!$A$1:$P$18</definedName>
    <definedName name="_xlnm.Print_Area" localSheetId="0">Учреждения!$A$1:$E$72</definedName>
  </definedNames>
  <calcPr calcId="152511" refMode="R1C1"/>
</workbook>
</file>

<file path=xl/calcChain.xml><?xml version="1.0" encoding="utf-8"?>
<calcChain xmlns="http://schemas.openxmlformats.org/spreadsheetml/2006/main">
  <c r="E30" i="1" l="1"/>
  <c r="E8" i="1" s="1"/>
  <c r="E9" i="1"/>
  <c r="E12" i="1"/>
  <c r="E11" i="1"/>
  <c r="E28" i="1"/>
  <c r="E27" i="1"/>
  <c r="E26" i="1"/>
  <c r="E10" i="1"/>
  <c r="E25" i="1"/>
  <c r="E24" i="1"/>
  <c r="E23" i="1"/>
  <c r="E21" i="1"/>
  <c r="E20" i="1" l="1"/>
  <c r="E19" i="1"/>
  <c r="E18" i="1"/>
  <c r="E17" i="1"/>
  <c r="E16" i="1"/>
  <c r="E15" i="1"/>
  <c r="E14" i="1"/>
  <c r="E13" i="1"/>
  <c r="B16" i="2"/>
  <c r="A2" i="2" l="1"/>
  <c r="B2" i="2" s="1"/>
  <c r="C2" i="2" s="1"/>
  <c r="A17" i="2" s="1"/>
  <c r="H1" i="1" l="1"/>
  <c r="A5" i="1" s="1"/>
  <c r="H2" i="1"/>
  <c r="G1" i="1"/>
  <c r="G2" i="1"/>
  <c r="A2" i="1" l="1"/>
</calcChain>
</file>

<file path=xl/sharedStrings.xml><?xml version="1.0" encoding="utf-8"?>
<sst xmlns="http://schemas.openxmlformats.org/spreadsheetml/2006/main" count="102" uniqueCount="100">
  <si>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</si>
  <si>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</si>
  <si>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</si>
  <si>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</si>
  <si>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</si>
  <si>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</si>
  <si>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</si>
  <si>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</si>
  <si>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</si>
  <si>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</si>
  <si>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</si>
  <si>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</si>
  <si>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</si>
  <si>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</si>
  <si>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</si>
  <si>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</si>
  <si>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</si>
  <si>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</si>
  <si>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</si>
  <si>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</si>
  <si>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</si>
  <si>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</si>
  <si>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</si>
  <si>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</si>
  <si>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</si>
  <si>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</si>
  <si>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</si>
  <si>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</si>
  <si>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</si>
  <si>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</si>
  <si>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</si>
  <si>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</si>
  <si>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</si>
  <si>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</si>
  <si>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</si>
  <si>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</si>
  <si>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</si>
  <si>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</si>
  <si>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Иные межбюджетные трансферты на закупку оборудования и материалов для капитального ремонта котельной № 4 в сельском поселении «село Тигиль»</t>
  </si>
  <si>
    <t>Иные межбюджетные трансферты на капитальный ремонт котельной № 4 в сельском поселении "село Тигиль"</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</si>
  <si>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 (софинансирование за счет средств краевого бюджета)</t>
  </si>
  <si>
    <t>Всего:</t>
  </si>
  <si>
    <t>08.09.2016</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</si>
  <si>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</si>
  <si>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</si>
  <si>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</si>
  <si>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</si>
  <si>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</si>
  <si>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</si>
  <si>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</si>
  <si>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</si>
  <si>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</si>
  <si>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</si>
  <si>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</si>
  <si>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</si>
  <si>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</si>
  <si>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</si>
  <si>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</si>
  <si>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</si>
  <si>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</si>
  <si>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</si>
  <si>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</si>
  <si>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</si>
  <si>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</si>
  <si>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</si>
  <si>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</si>
  <si>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</si>
  <si>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</si>
  <si>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</si>
  <si>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</si>
  <si>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</si>
  <si>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</si>
  <si>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</si>
  <si>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</si>
  <si>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</si>
  <si>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</si>
  <si>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</si>
  <si>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</si>
  <si>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</si>
  <si>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</si>
  <si>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02.09.2016</t>
  </si>
  <si>
    <t>Единая субвенция бюджетам субъектов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</si>
  <si>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</si>
  <si>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</si>
  <si>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Межбюджетные трансферты, передаваемые бюджетам субъектов Российской Федерации на содержание членов Совета Федерации и их помощников</t>
  </si>
  <si>
    <t>Субвенции бюджетам субъектов Российской Федерации на проведение Всероссийской сельскохозяйственной переписи в 2016 году</t>
  </si>
  <si>
    <t>Дотации бюджетам субъектов Российской Федерации на выравнивание бюджетной обеспеченности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</si>
  <si>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</si>
  <si>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</si>
  <si>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Межбюджетные трансыерты, передаваемые бюджетам субъектов Российской Федерации на финансовое обеспечение мероприятий, связанных с отдыхом и оздоровлением детей, находящихся в трудной жизненой ситуации</t>
  </si>
  <si>
    <t xml:space="preserve">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 </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</si>
  <si>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</si>
  <si>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</si>
  <si>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</si>
  <si>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</si>
  <si>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</si>
  <si>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</si>
  <si>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</si>
  <si>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 xml:space="preserve">Субсидии бюджетам на реализацию мероприятий государственной программы Российской Федерации "Доступная среда" на 2011 - 2020 годы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</si>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</sst>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7" t="s">
        <v>0</v>
      </c>
      <c r="B1" s="47"/>
      <c r="C1" s="47"/>
      <c r="D1" s="47"/>
      <c r="E1" s="47"/>
      <c r="F1" s="31" t="s">
        <v>80</v>
      </c>
      <c r="G1" s="32" t="str">
        <f>TEXT(F1,"[$-FC19]ДД ММММ")</f>
        <v>02 сентября</v>
      </c>
      <c r="H1" s="32" t="str">
        <f>TEXT(F1,"[$-FC19]ДД.ММ.ГГГ \г")</f>
        <v>02.09.2016 г</v>
      </c>
    </row>
    <row r="2" spans="1:9" ht="15.6" x14ac:dyDescent="0.3">
      <c r="A2" s="47" t="str">
        <f>CONCATENATE("с ",G1," по ",G2,"ода")</f>
        <v>с 02 сентября по 08 сентября 2016 года</v>
      </c>
      <c r="B2" s="47"/>
      <c r="C2" s="47"/>
      <c r="D2" s="47"/>
      <c r="E2" s="47"/>
      <c r="F2" s="31" t="s">
        <v>42</v>
      </c>
      <c r="G2" s="32" t="str">
        <f>TEXT(F2,"[$-FC19]ДД ММММ ГГГ \г")</f>
        <v>08 сентября 2016 г</v>
      </c>
      <c r="H2" s="32" t="str">
        <f>TEXT(F2,"[$-FC19]ДД.ММ.ГГГ \г")</f>
        <v>08.09.2016 г</v>
      </c>
      <c r="I2" s="22"/>
    </row>
    <row r="3" spans="1:9" x14ac:dyDescent="0.3">
      <c r="A3" s="1"/>
      <c r="B3" s="2"/>
      <c r="C3" s="2"/>
      <c r="D3" s="2"/>
      <c r="E3" s="3"/>
    </row>
    <row r="4" spans="1:9" x14ac:dyDescent="0.3">
      <c r="A4" s="4"/>
      <c r="B4" s="5"/>
      <c r="C4" s="5"/>
      <c r="D4" s="6"/>
      <c r="E4" s="7" t="s">
        <v>1</v>
      </c>
    </row>
    <row r="5" spans="1:9" x14ac:dyDescent="0.3">
      <c r="A5" s="48" t="str">
        <f>CONCATENATE("Остатки средств на ",H1,".")</f>
        <v>Остатки средств на 02.09.2016 г.</v>
      </c>
      <c r="B5" s="49"/>
      <c r="C5" s="49"/>
      <c r="D5" s="50"/>
      <c r="E5" s="8">
        <v>407134.6</v>
      </c>
      <c r="F5" s="22"/>
    </row>
    <row r="6" spans="1:9" x14ac:dyDescent="0.3">
      <c r="A6" s="10"/>
      <c r="B6" s="11"/>
      <c r="C6" s="11"/>
      <c r="D6" s="11"/>
      <c r="E6" s="12"/>
    </row>
    <row r="7" spans="1:9" x14ac:dyDescent="0.3">
      <c r="A7" s="57" t="s">
        <v>2</v>
      </c>
      <c r="B7" s="46"/>
      <c r="C7" s="46"/>
      <c r="D7" s="46"/>
      <c r="E7" s="13"/>
    </row>
    <row r="8" spans="1:9" x14ac:dyDescent="0.3">
      <c r="A8" s="52" t="s">
        <v>3</v>
      </c>
      <c r="B8" s="46"/>
      <c r="C8" s="46"/>
      <c r="D8" s="46"/>
      <c r="E8" s="9">
        <f>E30-E9</f>
        <v>201700.2511400003</v>
      </c>
    </row>
    <row r="9" spans="1:9" x14ac:dyDescent="0.3">
      <c r="A9" s="45" t="s">
        <v>4</v>
      </c>
      <c r="B9" s="46"/>
      <c r="C9" s="46"/>
      <c r="D9" s="46"/>
      <c r="E9" s="14">
        <f>SUM(E10:E29)</f>
        <v>3267968.8</v>
      </c>
    </row>
    <row r="10" spans="1:9" x14ac:dyDescent="0.3">
      <c r="A10" s="45" t="s">
        <v>81</v>
      </c>
      <c r="B10" s="46"/>
      <c r="C10" s="46"/>
      <c r="D10" s="46"/>
      <c r="E10" s="14">
        <f>69.8+16.3+3.6+1.5</f>
        <v>91.199999999999989</v>
      </c>
    </row>
    <row r="11" spans="1:9" ht="31.8" customHeight="1" x14ac:dyDescent="0.3">
      <c r="A11" s="45" t="s">
        <v>82</v>
      </c>
      <c r="B11" s="46"/>
      <c r="C11" s="46"/>
      <c r="D11" s="46"/>
      <c r="E11" s="14">
        <f>83.1+257.3+369.7+282.3+720.9</f>
        <v>1713.2999999999997</v>
      </c>
    </row>
    <row r="12" spans="1:9" ht="30" customHeight="1" x14ac:dyDescent="0.3">
      <c r="A12" s="45" t="s">
        <v>83</v>
      </c>
      <c r="B12" s="46"/>
      <c r="C12" s="46"/>
      <c r="D12" s="46"/>
      <c r="E12" s="14">
        <f>7029.3+15436.7+7206.5+837.9+272.9</f>
        <v>30783.300000000003</v>
      </c>
    </row>
    <row r="13" spans="1:9" ht="34.200000000000003" customHeight="1" x14ac:dyDescent="0.3">
      <c r="A13" s="45" t="s">
        <v>84</v>
      </c>
      <c r="B13" s="46"/>
      <c r="C13" s="46"/>
      <c r="D13" s="46"/>
      <c r="E13" s="14">
        <f>20.8</f>
        <v>20.8</v>
      </c>
    </row>
    <row r="14" spans="1:9" ht="27" customHeight="1" x14ac:dyDescent="0.3">
      <c r="A14" s="45" t="s">
        <v>85</v>
      </c>
      <c r="B14" s="46"/>
      <c r="C14" s="46"/>
      <c r="D14" s="46"/>
      <c r="E14" s="14">
        <f>86.7</f>
        <v>86.7</v>
      </c>
    </row>
    <row r="15" spans="1:9" x14ac:dyDescent="0.3">
      <c r="A15" s="45" t="s">
        <v>86</v>
      </c>
      <c r="B15" s="46"/>
      <c r="C15" s="46"/>
      <c r="D15" s="46"/>
      <c r="E15" s="14">
        <f>2839901</f>
        <v>2839901</v>
      </c>
    </row>
    <row r="16" spans="1:9" ht="28.8" customHeight="1" x14ac:dyDescent="0.3">
      <c r="A16" s="45" t="s">
        <v>87</v>
      </c>
      <c r="B16" s="46"/>
      <c r="C16" s="46"/>
      <c r="D16" s="46"/>
      <c r="E16" s="14">
        <f>120.3</f>
        <v>120.3</v>
      </c>
    </row>
    <row r="17" spans="1:5" ht="40.200000000000003" customHeight="1" x14ac:dyDescent="0.3">
      <c r="A17" s="45" t="s">
        <v>88</v>
      </c>
      <c r="B17" s="46"/>
      <c r="C17" s="46"/>
      <c r="D17" s="46"/>
      <c r="E17" s="14">
        <f>1584</f>
        <v>1584</v>
      </c>
    </row>
    <row r="18" spans="1:5" ht="28.2" customHeight="1" x14ac:dyDescent="0.3">
      <c r="A18" s="45" t="s">
        <v>89</v>
      </c>
      <c r="B18" s="46"/>
      <c r="C18" s="46"/>
      <c r="D18" s="46"/>
      <c r="E18" s="14">
        <f>7.7</f>
        <v>7.7</v>
      </c>
    </row>
    <row r="19" spans="1:5" ht="45.6" customHeight="1" x14ac:dyDescent="0.3">
      <c r="A19" s="45" t="s">
        <v>90</v>
      </c>
      <c r="B19" s="46"/>
      <c r="C19" s="46"/>
      <c r="D19" s="46"/>
      <c r="E19" s="14">
        <f>40959.2</f>
        <v>40959.199999999997</v>
      </c>
    </row>
    <row r="20" spans="1:5" ht="29.4" customHeight="1" x14ac:dyDescent="0.3">
      <c r="A20" s="45" t="s">
        <v>91</v>
      </c>
      <c r="B20" s="46"/>
      <c r="C20" s="46"/>
      <c r="D20" s="46"/>
      <c r="E20" s="14">
        <f>200</f>
        <v>200</v>
      </c>
    </row>
    <row r="21" spans="1:5" ht="58.8" customHeight="1" x14ac:dyDescent="0.3">
      <c r="A21" s="45" t="s">
        <v>92</v>
      </c>
      <c r="B21" s="46"/>
      <c r="C21" s="46"/>
      <c r="D21" s="46"/>
      <c r="E21" s="14">
        <f>612.4</f>
        <v>612.4</v>
      </c>
    </row>
    <row r="22" spans="1:5" ht="30" customHeight="1" x14ac:dyDescent="0.3">
      <c r="A22" s="45" t="s">
        <v>93</v>
      </c>
      <c r="B22" s="46"/>
      <c r="C22" s="46"/>
      <c r="D22" s="46"/>
      <c r="E22" s="14">
        <v>11318.9</v>
      </c>
    </row>
    <row r="23" spans="1:5" ht="30.6" customHeight="1" x14ac:dyDescent="0.3">
      <c r="A23" s="45" t="s">
        <v>94</v>
      </c>
      <c r="B23" s="46"/>
      <c r="C23" s="46"/>
      <c r="D23" s="46"/>
      <c r="E23" s="14">
        <f>227414.4</f>
        <v>227414.39999999999</v>
      </c>
    </row>
    <row r="24" spans="1:5" x14ac:dyDescent="0.3">
      <c r="A24" s="45" t="s">
        <v>95</v>
      </c>
      <c r="B24" s="46"/>
      <c r="C24" s="46"/>
      <c r="D24" s="46"/>
      <c r="E24" s="14">
        <f>66667</f>
        <v>66667</v>
      </c>
    </row>
    <row r="25" spans="1:5" ht="30.6" customHeight="1" x14ac:dyDescent="0.3">
      <c r="A25" s="45" t="s">
        <v>96</v>
      </c>
      <c r="B25" s="46"/>
      <c r="C25" s="46"/>
      <c r="D25" s="46"/>
      <c r="E25" s="14">
        <f>42822</f>
        <v>42822</v>
      </c>
    </row>
    <row r="26" spans="1:5" ht="56.4" customHeight="1" x14ac:dyDescent="0.3">
      <c r="A26" s="45" t="s">
        <v>97</v>
      </c>
      <c r="B26" s="46"/>
      <c r="C26" s="46"/>
      <c r="D26" s="46"/>
      <c r="E26" s="14">
        <f>663.3</f>
        <v>663.3</v>
      </c>
    </row>
    <row r="27" spans="1:5" ht="27.6" customHeight="1" x14ac:dyDescent="0.3">
      <c r="A27" s="45" t="s">
        <v>98</v>
      </c>
      <c r="B27" s="46"/>
      <c r="C27" s="46"/>
      <c r="D27" s="46"/>
      <c r="E27" s="14">
        <f>170</f>
        <v>170</v>
      </c>
    </row>
    <row r="28" spans="1:5" ht="43.2" customHeight="1" x14ac:dyDescent="0.3">
      <c r="A28" s="45" t="s">
        <v>99</v>
      </c>
      <c r="B28" s="46"/>
      <c r="C28" s="46"/>
      <c r="D28" s="46"/>
      <c r="E28" s="14">
        <f>754.6</f>
        <v>754.6</v>
      </c>
    </row>
    <row r="29" spans="1:5" ht="31.2" customHeight="1" x14ac:dyDescent="0.3">
      <c r="A29" s="45" t="s">
        <v>89</v>
      </c>
      <c r="B29" s="46"/>
      <c r="C29" s="46"/>
      <c r="D29" s="46"/>
      <c r="E29" s="14">
        <v>2078.6999999999998</v>
      </c>
    </row>
    <row r="30" spans="1:5" x14ac:dyDescent="0.3">
      <c r="A30" s="51" t="s">
        <v>5</v>
      </c>
      <c r="B30" s="52"/>
      <c r="C30" s="52"/>
      <c r="D30" s="52"/>
      <c r="E30" s="13">
        <f>'Муниципальные районы'!B17-Учреждения!E5+'Муниципальные районы'!B16</f>
        <v>3469669.0511400001</v>
      </c>
    </row>
    <row r="31" spans="1:5" x14ac:dyDescent="0.3">
      <c r="A31" s="15"/>
      <c r="B31" s="16"/>
      <c r="C31" s="16"/>
      <c r="D31" s="6"/>
      <c r="E31" s="17"/>
    </row>
    <row r="32" spans="1:5" x14ac:dyDescent="0.3">
      <c r="A32" s="53" t="s">
        <v>14</v>
      </c>
      <c r="B32" s="55" t="s">
        <v>6</v>
      </c>
      <c r="C32" s="56" t="s">
        <v>7</v>
      </c>
      <c r="D32" s="56"/>
      <c r="E32" s="56"/>
    </row>
    <row r="33" spans="1:5" ht="82.8" x14ac:dyDescent="0.3">
      <c r="A33" s="54"/>
      <c r="B33" s="55"/>
      <c r="C33" s="18" t="s">
        <v>8</v>
      </c>
      <c r="D33" s="18" t="s">
        <v>9</v>
      </c>
      <c r="E33" s="18" t="s">
        <v>10</v>
      </c>
    </row>
    <row r="34" spans="1:5" x14ac:dyDescent="0.3">
      <c r="A34" s="21" t="s">
        <v>43</v>
      </c>
      <c r="B34" s="19">
        <v>20.831720000000001</v>
      </c>
      <c r="C34" s="19"/>
      <c r="D34" s="19"/>
      <c r="E34" s="19"/>
    </row>
    <row r="35" spans="1:5" x14ac:dyDescent="0.3">
      <c r="A35" s="21" t="s">
        <v>44</v>
      </c>
      <c r="B35" s="19">
        <v>1080</v>
      </c>
      <c r="C35" s="19">
        <v>1003</v>
      </c>
      <c r="D35" s="19">
        <v>77</v>
      </c>
      <c r="E35" s="19"/>
    </row>
    <row r="36" spans="1:5" x14ac:dyDescent="0.3">
      <c r="A36" s="21" t="s">
        <v>45</v>
      </c>
      <c r="B36" s="19">
        <v>18291.874329999999</v>
      </c>
      <c r="C36" s="19">
        <v>11000</v>
      </c>
      <c r="D36" s="19">
        <v>500</v>
      </c>
      <c r="E36" s="19"/>
    </row>
    <row r="37" spans="1:5" ht="27.6" x14ac:dyDescent="0.3">
      <c r="A37" s="21" t="s">
        <v>46</v>
      </c>
      <c r="B37" s="19">
        <v>1316.93155</v>
      </c>
      <c r="C37" s="19"/>
      <c r="D37" s="19">
        <v>512.78655000000003</v>
      </c>
      <c r="E37" s="19"/>
    </row>
    <row r="38" spans="1:5" x14ac:dyDescent="0.3">
      <c r="A38" s="21" t="s">
        <v>47</v>
      </c>
      <c r="B38" s="19">
        <v>2449.2299200000002</v>
      </c>
      <c r="C38" s="19">
        <v>1800</v>
      </c>
      <c r="D38" s="19">
        <v>480</v>
      </c>
      <c r="E38" s="19"/>
    </row>
    <row r="39" spans="1:5" x14ac:dyDescent="0.3">
      <c r="A39" s="21" t="s">
        <v>48</v>
      </c>
      <c r="B39" s="19">
        <v>899.03</v>
      </c>
      <c r="C39" s="19">
        <v>700</v>
      </c>
      <c r="D39" s="19">
        <v>100</v>
      </c>
      <c r="E39" s="19"/>
    </row>
    <row r="40" spans="1:5" ht="27.6" x14ac:dyDescent="0.3">
      <c r="A40" s="21" t="s">
        <v>49</v>
      </c>
      <c r="B40" s="19">
        <v>160366.43812999999</v>
      </c>
      <c r="C40" s="19">
        <v>2250</v>
      </c>
      <c r="D40" s="19">
        <v>720</v>
      </c>
      <c r="E40" s="19"/>
    </row>
    <row r="41" spans="1:5" x14ac:dyDescent="0.3">
      <c r="A41" s="21" t="s">
        <v>50</v>
      </c>
      <c r="B41" s="19">
        <v>4030</v>
      </c>
      <c r="C41" s="19"/>
      <c r="D41" s="19"/>
      <c r="E41" s="19"/>
    </row>
    <row r="42" spans="1:5" x14ac:dyDescent="0.3">
      <c r="A42" s="21" t="s">
        <v>51</v>
      </c>
      <c r="B42" s="19">
        <v>61614.887119999999</v>
      </c>
      <c r="C42" s="19">
        <v>1200</v>
      </c>
      <c r="D42" s="19">
        <v>189.59899999999999</v>
      </c>
      <c r="E42" s="19"/>
    </row>
    <row r="43" spans="1:5" x14ac:dyDescent="0.3">
      <c r="A43" s="21" t="s">
        <v>52</v>
      </c>
      <c r="B43" s="19">
        <v>50123.570330000002</v>
      </c>
      <c r="C43" s="19">
        <v>1605</v>
      </c>
      <c r="D43" s="19"/>
      <c r="E43" s="19">
        <v>429.5412</v>
      </c>
    </row>
    <row r="44" spans="1:5" x14ac:dyDescent="0.3">
      <c r="A44" s="21" t="s">
        <v>53</v>
      </c>
      <c r="B44" s="19">
        <v>382311.48832</v>
      </c>
      <c r="C44" s="19">
        <v>2340</v>
      </c>
      <c r="D44" s="19"/>
      <c r="E44" s="19">
        <v>265850.15899999999</v>
      </c>
    </row>
    <row r="45" spans="1:5" x14ac:dyDescent="0.3">
      <c r="A45" s="21" t="s">
        <v>54</v>
      </c>
      <c r="B45" s="19">
        <v>213031.08465</v>
      </c>
      <c r="C45" s="19"/>
      <c r="D45" s="19"/>
      <c r="E45" s="19">
        <v>139765.39197</v>
      </c>
    </row>
    <row r="46" spans="1:5" x14ac:dyDescent="0.3">
      <c r="A46" s="21" t="s">
        <v>55</v>
      </c>
      <c r="B46" s="19">
        <v>2713.598</v>
      </c>
      <c r="C46" s="19"/>
      <c r="D46" s="19">
        <v>50</v>
      </c>
      <c r="E46" s="19"/>
    </row>
    <row r="47" spans="1:5" ht="27.6" x14ac:dyDescent="0.3">
      <c r="A47" s="21" t="s">
        <v>56</v>
      </c>
      <c r="B47" s="19">
        <v>9143.4681600000004</v>
      </c>
      <c r="C47" s="19">
        <v>1500</v>
      </c>
      <c r="D47" s="19">
        <v>450</v>
      </c>
      <c r="E47" s="19">
        <v>12.01</v>
      </c>
    </row>
    <row r="48" spans="1:5" x14ac:dyDescent="0.3">
      <c r="A48" s="21" t="s">
        <v>57</v>
      </c>
      <c r="B48" s="19">
        <v>6243.8630899999998</v>
      </c>
      <c r="C48" s="19">
        <v>1157.0999999999999</v>
      </c>
      <c r="D48" s="19"/>
      <c r="E48" s="19"/>
    </row>
    <row r="49" spans="1:5" x14ac:dyDescent="0.3">
      <c r="A49" s="21" t="s">
        <v>58</v>
      </c>
      <c r="B49" s="19">
        <v>2393.6912499999999</v>
      </c>
      <c r="C49" s="19"/>
      <c r="D49" s="19"/>
      <c r="E49" s="19"/>
    </row>
    <row r="50" spans="1:5" x14ac:dyDescent="0.3">
      <c r="A50" s="21" t="s">
        <v>59</v>
      </c>
      <c r="B50" s="19">
        <v>330</v>
      </c>
      <c r="C50" s="19">
        <v>330</v>
      </c>
      <c r="D50" s="19"/>
      <c r="E50" s="19"/>
    </row>
    <row r="51" spans="1:5" ht="27.6" x14ac:dyDescent="0.3">
      <c r="A51" s="21" t="s">
        <v>60</v>
      </c>
      <c r="B51" s="19">
        <v>3333.4130599999999</v>
      </c>
      <c r="C51" s="19">
        <v>121.98849</v>
      </c>
      <c r="D51" s="19"/>
      <c r="E51" s="19">
        <v>2699.8503599999999</v>
      </c>
    </row>
    <row r="52" spans="1:5" x14ac:dyDescent="0.3">
      <c r="A52" s="21" t="s">
        <v>61</v>
      </c>
      <c r="B52" s="19">
        <v>-213.31253000000001</v>
      </c>
      <c r="C52" s="19"/>
      <c r="D52" s="19"/>
      <c r="E52" s="19"/>
    </row>
    <row r="53" spans="1:5" x14ac:dyDescent="0.3">
      <c r="A53" s="21" t="s">
        <v>62</v>
      </c>
      <c r="B53" s="19">
        <v>340446.88023000001</v>
      </c>
      <c r="C53" s="19"/>
      <c r="D53" s="19"/>
      <c r="E53" s="19"/>
    </row>
    <row r="54" spans="1:5" x14ac:dyDescent="0.3">
      <c r="A54" s="21" t="s">
        <v>63</v>
      </c>
      <c r="B54" s="19">
        <v>84.961640000000003</v>
      </c>
      <c r="C54" s="19"/>
      <c r="D54" s="19"/>
      <c r="E54" s="19">
        <v>84.961640000000003</v>
      </c>
    </row>
    <row r="55" spans="1:5" x14ac:dyDescent="0.3">
      <c r="A55" s="21" t="s">
        <v>64</v>
      </c>
      <c r="B55" s="19">
        <v>2227.5700000000002</v>
      </c>
      <c r="C55" s="19">
        <v>2000</v>
      </c>
      <c r="D55" s="19"/>
      <c r="E55" s="19"/>
    </row>
    <row r="56" spans="1:5" x14ac:dyDescent="0.3">
      <c r="A56" s="21" t="s">
        <v>65</v>
      </c>
      <c r="B56" s="19">
        <v>70</v>
      </c>
      <c r="C56" s="19"/>
      <c r="D56" s="19"/>
      <c r="E56" s="19"/>
    </row>
    <row r="57" spans="1:5" x14ac:dyDescent="0.3">
      <c r="A57" s="21" t="s">
        <v>66</v>
      </c>
      <c r="B57" s="19">
        <v>2164.9580000000001</v>
      </c>
      <c r="C57" s="19">
        <v>1500</v>
      </c>
      <c r="D57" s="19">
        <v>328.9</v>
      </c>
      <c r="E57" s="19"/>
    </row>
    <row r="58" spans="1:5" x14ac:dyDescent="0.3">
      <c r="A58" s="21" t="s">
        <v>67</v>
      </c>
      <c r="B58" s="19">
        <v>850</v>
      </c>
      <c r="C58" s="19">
        <v>500</v>
      </c>
      <c r="D58" s="19">
        <v>50</v>
      </c>
      <c r="E58" s="19"/>
    </row>
    <row r="59" spans="1:5" x14ac:dyDescent="0.3">
      <c r="A59" s="21" t="s">
        <v>68</v>
      </c>
      <c r="B59" s="19">
        <v>131.05323000000001</v>
      </c>
      <c r="C59" s="19">
        <v>60</v>
      </c>
      <c r="D59" s="19">
        <v>33.993229999999997</v>
      </c>
      <c r="E59" s="19">
        <v>22</v>
      </c>
    </row>
    <row r="60" spans="1:5" x14ac:dyDescent="0.3">
      <c r="A60" s="21" t="s">
        <v>69</v>
      </c>
      <c r="B60" s="19">
        <v>18357.866399999999</v>
      </c>
      <c r="C60" s="19">
        <v>13180</v>
      </c>
      <c r="D60" s="19">
        <v>4530</v>
      </c>
      <c r="E60" s="19"/>
    </row>
    <row r="61" spans="1:5" ht="27.6" x14ac:dyDescent="0.3">
      <c r="A61" s="21" t="s">
        <v>70</v>
      </c>
      <c r="B61" s="19">
        <v>136.94293999999999</v>
      </c>
      <c r="C61" s="19">
        <v>111.29931000000001</v>
      </c>
      <c r="D61" s="19">
        <v>25.643630000000002</v>
      </c>
      <c r="E61" s="19"/>
    </row>
    <row r="62" spans="1:5" x14ac:dyDescent="0.3">
      <c r="A62" s="21" t="s">
        <v>71</v>
      </c>
      <c r="B62" s="19">
        <v>449.5</v>
      </c>
      <c r="C62" s="19">
        <v>200</v>
      </c>
      <c r="D62" s="19"/>
      <c r="E62" s="19"/>
    </row>
    <row r="63" spans="1:5" x14ac:dyDescent="0.3">
      <c r="A63" s="21" t="s">
        <v>72</v>
      </c>
      <c r="B63" s="19">
        <v>1973.57125</v>
      </c>
      <c r="C63" s="19">
        <v>1456.0806</v>
      </c>
      <c r="D63" s="19">
        <v>252.1182</v>
      </c>
      <c r="E63" s="19"/>
    </row>
    <row r="64" spans="1:5" x14ac:dyDescent="0.3">
      <c r="A64" s="21" t="s">
        <v>73</v>
      </c>
      <c r="B64" s="19">
        <v>96174.672820000007</v>
      </c>
      <c r="C64" s="19"/>
      <c r="D64" s="19"/>
      <c r="E64" s="19">
        <v>1176.5899999999999</v>
      </c>
    </row>
    <row r="65" spans="1:5" x14ac:dyDescent="0.3">
      <c r="A65" s="21" t="s">
        <v>74</v>
      </c>
      <c r="B65" s="19">
        <v>13701.957490000001</v>
      </c>
      <c r="C65" s="19">
        <v>1862.1108300000001</v>
      </c>
      <c r="D65" s="19">
        <v>463.48624000000001</v>
      </c>
      <c r="E65" s="19"/>
    </row>
    <row r="66" spans="1:5" x14ac:dyDescent="0.3">
      <c r="A66" s="21" t="s">
        <v>75</v>
      </c>
      <c r="B66" s="19">
        <v>130</v>
      </c>
      <c r="C66" s="19"/>
      <c r="D66" s="19"/>
      <c r="E66" s="19"/>
    </row>
    <row r="67" spans="1:5" x14ac:dyDescent="0.3">
      <c r="A67" s="21" t="s">
        <v>76</v>
      </c>
      <c r="B67" s="19">
        <v>1618.42</v>
      </c>
      <c r="C67" s="19">
        <v>1190.42</v>
      </c>
      <c r="D67" s="19">
        <v>247</v>
      </c>
      <c r="E67" s="19"/>
    </row>
    <row r="68" spans="1:5" x14ac:dyDescent="0.3">
      <c r="A68" s="21" t="s">
        <v>77</v>
      </c>
      <c r="B68" s="19">
        <v>73.045000000000002</v>
      </c>
      <c r="C68" s="19"/>
      <c r="D68" s="19"/>
      <c r="E68" s="19"/>
    </row>
    <row r="69" spans="1:5" x14ac:dyDescent="0.3">
      <c r="A69" s="21" t="s">
        <v>78</v>
      </c>
      <c r="B69" s="19">
        <v>25</v>
      </c>
      <c r="C69" s="19"/>
      <c r="D69" s="19"/>
      <c r="E69" s="19"/>
    </row>
    <row r="70" spans="1:5" x14ac:dyDescent="0.3">
      <c r="A70" s="23" t="s">
        <v>79</v>
      </c>
      <c r="B70" s="20">
        <v>1398096.4861000001</v>
      </c>
      <c r="C70" s="20">
        <v>47066.999230000001</v>
      </c>
      <c r="D70" s="20">
        <v>9010.5268500000002</v>
      </c>
      <c r="E70" s="20">
        <v>410040.50416999997</v>
      </c>
    </row>
  </sheetData>
  <mergeCells count="30">
    <mergeCell ref="A1:E1"/>
    <mergeCell ref="A2:E2"/>
    <mergeCell ref="A5:D5"/>
    <mergeCell ref="A30:D30"/>
    <mergeCell ref="A32:A33"/>
    <mergeCell ref="B32:B33"/>
    <mergeCell ref="C32:E32"/>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6:D26"/>
    <mergeCell ref="A27:D27"/>
    <mergeCell ref="A28:D28"/>
    <mergeCell ref="A29:D29"/>
    <mergeCell ref="A21:D21"/>
    <mergeCell ref="A22:D22"/>
    <mergeCell ref="A23:D23"/>
    <mergeCell ref="A24:D24"/>
    <mergeCell ref="A25:D2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zoomScaleNormal="100" zoomScaleSheetLayoutView="100" workbookViewId="0">
      <selection activeCell="A20" sqref="A20"/>
    </sheetView>
  </sheetViews>
  <sheetFormatPr defaultRowHeight="14.4" x14ac:dyDescent="0.3"/>
  <cols>
    <col min="1" max="1" width="38.33203125" customWidth="1"/>
    <col min="2" max="2" width="13.109375" customWidth="1"/>
    <col min="3" max="3" width="13.5546875" customWidth="1"/>
    <col min="4" max="4" width="13.44140625" customWidth="1"/>
    <col min="5" max="5" width="14" customWidth="1"/>
    <col min="6" max="6" width="13.109375" customWidth="1"/>
    <col min="7" max="7" width="13.5546875" customWidth="1"/>
    <col min="8" max="8" width="13.6640625" customWidth="1"/>
    <col min="9" max="9" width="13.44140625" customWidth="1"/>
    <col min="10" max="10" width="12.6640625" customWidth="1"/>
    <col min="11" max="11" width="11" customWidth="1"/>
    <col min="12" max="12" width="13.21875" customWidth="1"/>
    <col min="13" max="13" width="13.109375" customWidth="1"/>
    <col min="14" max="14" width="13.44140625" customWidth="1"/>
    <col min="15" max="15" width="13" customWidth="1"/>
    <col min="16" max="16" width="10.88671875" customWidth="1"/>
  </cols>
  <sheetData>
    <row r="1" spans="1:20" s="29" customFormat="1" ht="15.6" x14ac:dyDescent="0.3">
      <c r="A1" s="43" t="s">
        <v>42</v>
      </c>
      <c r="C1" s="30" t="s">
        <v>13</v>
      </c>
    </row>
    <row r="2" spans="1:20" x14ac:dyDescent="0.3">
      <c r="A2" s="38" t="str">
        <f>TEXT(EndData2,"[$-FC19]ДД.ММ.ГГГ")</f>
        <v>08.09.2016</v>
      </c>
      <c r="B2" s="38">
        <f>A2+1</f>
        <v>42622</v>
      </c>
      <c r="C2" s="44" t="str">
        <f>TEXT(B2,"[$-FC19]ДД.ММ.ГГГ")</f>
        <v>09.09.2016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v>7470</v>
      </c>
      <c r="J4" s="40"/>
      <c r="K4" s="40"/>
      <c r="L4" s="40"/>
      <c r="M4" s="40"/>
      <c r="N4" s="40"/>
      <c r="O4" s="40"/>
      <c r="P4" s="26">
        <v>7470</v>
      </c>
      <c r="Q4" s="27"/>
      <c r="R4" s="27"/>
      <c r="S4" s="27"/>
      <c r="T4" s="27"/>
    </row>
    <row r="5" spans="1:20" ht="66.599999999999994" x14ac:dyDescent="0.3">
      <c r="A5" s="25" t="s">
        <v>32</v>
      </c>
      <c r="B5" s="40">
        <v>19700</v>
      </c>
      <c r="C5" s="40"/>
      <c r="D5" s="40"/>
      <c r="E5" s="40"/>
      <c r="F5" s="40"/>
      <c r="G5" s="40"/>
      <c r="H5" s="40"/>
      <c r="I5" s="40"/>
      <c r="J5" s="40"/>
      <c r="K5" s="40"/>
      <c r="L5" s="40"/>
      <c r="M5" s="40"/>
      <c r="N5" s="40"/>
      <c r="O5" s="40"/>
      <c r="P5" s="26">
        <v>19700</v>
      </c>
      <c r="Q5" s="27"/>
      <c r="R5" s="27"/>
      <c r="S5" s="27"/>
      <c r="T5" s="27"/>
    </row>
    <row r="6" spans="1:20" ht="93" x14ac:dyDescent="0.3">
      <c r="A6" s="25" t="s">
        <v>33</v>
      </c>
      <c r="B6" s="40">
        <v>81328.629700000005</v>
      </c>
      <c r="C6" s="40"/>
      <c r="D6" s="40"/>
      <c r="E6" s="40"/>
      <c r="F6" s="40"/>
      <c r="G6" s="40">
        <v>317.96422999999999</v>
      </c>
      <c r="H6" s="40"/>
      <c r="I6" s="40"/>
      <c r="J6" s="40">
        <v>8044.8166099999999</v>
      </c>
      <c r="K6" s="40">
        <v>5002.5454799999998</v>
      </c>
      <c r="L6" s="40">
        <v>4009.0708300000001</v>
      </c>
      <c r="M6" s="40"/>
      <c r="N6" s="40"/>
      <c r="O6" s="40">
        <v>1187.3032700000001</v>
      </c>
      <c r="P6" s="26">
        <v>99890.330119999999</v>
      </c>
      <c r="Q6" s="27"/>
      <c r="R6" s="27"/>
      <c r="S6" s="27"/>
      <c r="T6" s="27"/>
    </row>
    <row r="7" spans="1:20" ht="66.599999999999994" x14ac:dyDescent="0.3">
      <c r="A7" s="25" t="s">
        <v>34</v>
      </c>
      <c r="B7" s="40">
        <v>10530.033219999999</v>
      </c>
      <c r="C7" s="40">
        <v>231.40097</v>
      </c>
      <c r="D7" s="40"/>
      <c r="E7" s="40"/>
      <c r="F7" s="40"/>
      <c r="G7" s="40">
        <v>815.12747999999999</v>
      </c>
      <c r="H7" s="40"/>
      <c r="I7" s="40">
        <v>1470</v>
      </c>
      <c r="J7" s="40"/>
      <c r="K7" s="40">
        <v>4806.6693999999998</v>
      </c>
      <c r="L7" s="40"/>
      <c r="M7" s="40"/>
      <c r="N7" s="40"/>
      <c r="O7" s="40"/>
      <c r="P7" s="26">
        <v>17853.231070000002</v>
      </c>
      <c r="Q7" s="27"/>
      <c r="R7" s="27"/>
      <c r="S7" s="27"/>
      <c r="T7" s="27"/>
    </row>
    <row r="8" spans="1:20" ht="79.8" x14ac:dyDescent="0.3">
      <c r="A8" s="25" t="s">
        <v>35</v>
      </c>
      <c r="B8" s="40"/>
      <c r="C8" s="40"/>
      <c r="D8" s="40"/>
      <c r="E8" s="40"/>
      <c r="F8" s="40"/>
      <c r="G8" s="40"/>
      <c r="H8" s="40"/>
      <c r="I8" s="40"/>
      <c r="J8" s="40"/>
      <c r="K8" s="40"/>
      <c r="L8" s="40"/>
      <c r="M8" s="40">
        <v>269.41699999999997</v>
      </c>
      <c r="N8" s="40"/>
      <c r="O8" s="40"/>
      <c r="P8" s="26">
        <v>269.41699999999997</v>
      </c>
      <c r="Q8" s="27"/>
      <c r="R8" s="27"/>
      <c r="S8" s="27"/>
      <c r="T8" s="27"/>
    </row>
    <row r="9" spans="1:20" ht="159" x14ac:dyDescent="0.3">
      <c r="A9" s="25" t="s">
        <v>36</v>
      </c>
      <c r="B9" s="40">
        <v>2643.8025400000001</v>
      </c>
      <c r="C9" s="40"/>
      <c r="D9" s="40"/>
      <c r="E9" s="40"/>
      <c r="F9" s="40"/>
      <c r="G9" s="40"/>
      <c r="H9" s="40"/>
      <c r="I9" s="40"/>
      <c r="J9" s="40"/>
      <c r="K9" s="40"/>
      <c r="L9" s="40"/>
      <c r="M9" s="40"/>
      <c r="N9" s="40">
        <v>2000</v>
      </c>
      <c r="O9" s="40"/>
      <c r="P9" s="26">
        <v>4643.8025399999997</v>
      </c>
      <c r="Q9" s="27"/>
      <c r="R9" s="27"/>
      <c r="S9" s="27"/>
      <c r="T9" s="27"/>
    </row>
    <row r="10" spans="1:20" ht="119.4" x14ac:dyDescent="0.3">
      <c r="A10" s="25" t="s">
        <v>37</v>
      </c>
      <c r="B10" s="40"/>
      <c r="C10" s="40"/>
      <c r="D10" s="40"/>
      <c r="E10" s="40"/>
      <c r="F10" s="40"/>
      <c r="G10" s="40"/>
      <c r="H10" s="40"/>
      <c r="I10" s="40"/>
      <c r="J10" s="40"/>
      <c r="K10" s="40"/>
      <c r="L10" s="40"/>
      <c r="M10" s="40"/>
      <c r="N10" s="40">
        <v>1500</v>
      </c>
      <c r="O10" s="40"/>
      <c r="P10" s="26">
        <v>1500</v>
      </c>
      <c r="Q10" s="27"/>
      <c r="R10" s="27"/>
      <c r="S10" s="27"/>
      <c r="T10" s="27"/>
    </row>
    <row r="11" spans="1:20" ht="53.4" x14ac:dyDescent="0.3">
      <c r="A11" s="25" t="s">
        <v>38</v>
      </c>
      <c r="B11" s="40"/>
      <c r="C11" s="40"/>
      <c r="D11" s="40"/>
      <c r="E11" s="40"/>
      <c r="F11" s="40"/>
      <c r="G11" s="40"/>
      <c r="H11" s="40"/>
      <c r="I11" s="40"/>
      <c r="J11" s="40"/>
      <c r="K11" s="40"/>
      <c r="L11" s="40"/>
      <c r="M11" s="40"/>
      <c r="N11" s="40">
        <v>1642.15</v>
      </c>
      <c r="O11" s="40"/>
      <c r="P11" s="26">
        <v>1642.15</v>
      </c>
      <c r="Q11" s="27"/>
      <c r="R11" s="27"/>
      <c r="S11" s="27"/>
      <c r="T11" s="27"/>
    </row>
    <row r="12" spans="1:20" ht="40.200000000000003" x14ac:dyDescent="0.3">
      <c r="A12" s="25" t="s">
        <v>39</v>
      </c>
      <c r="B12" s="40"/>
      <c r="C12" s="40"/>
      <c r="D12" s="40"/>
      <c r="E12" s="40"/>
      <c r="F12" s="40"/>
      <c r="G12" s="40"/>
      <c r="H12" s="40"/>
      <c r="I12" s="40"/>
      <c r="J12" s="40"/>
      <c r="K12" s="40"/>
      <c r="L12" s="40"/>
      <c r="M12" s="40"/>
      <c r="N12" s="40">
        <v>3091.3461699999998</v>
      </c>
      <c r="O12" s="40"/>
      <c r="P12" s="26">
        <v>3091.3461699999998</v>
      </c>
      <c r="Q12" s="27"/>
      <c r="R12" s="27"/>
      <c r="S12" s="27"/>
      <c r="T12" s="27"/>
    </row>
    <row r="13" spans="1:20" ht="93" x14ac:dyDescent="0.3">
      <c r="A13" s="25" t="s">
        <v>40</v>
      </c>
      <c r="B13" s="40">
        <v>427.38814000000002</v>
      </c>
      <c r="C13" s="40"/>
      <c r="D13" s="40"/>
      <c r="E13" s="40"/>
      <c r="F13" s="40"/>
      <c r="G13" s="40"/>
      <c r="H13" s="40"/>
      <c r="I13" s="40"/>
      <c r="J13" s="40"/>
      <c r="K13" s="40"/>
      <c r="L13" s="40"/>
      <c r="M13" s="40"/>
      <c r="N13" s="40"/>
      <c r="O13" s="40"/>
      <c r="P13" s="26">
        <v>427.38814000000002</v>
      </c>
      <c r="Q13" s="27"/>
      <c r="R13" s="27"/>
      <c r="S13" s="27"/>
      <c r="T13" s="27"/>
    </row>
    <row r="14" spans="1:20" x14ac:dyDescent="0.3">
      <c r="A14" s="33" t="s">
        <v>41</v>
      </c>
      <c r="B14" s="41">
        <v>114629.8536</v>
      </c>
      <c r="C14" s="41">
        <v>231.40097</v>
      </c>
      <c r="D14" s="41"/>
      <c r="E14" s="41"/>
      <c r="F14" s="41"/>
      <c r="G14" s="41">
        <v>1133.0917099999999</v>
      </c>
      <c r="H14" s="41"/>
      <c r="I14" s="41">
        <v>8940</v>
      </c>
      <c r="J14" s="41">
        <v>8044.8166099999999</v>
      </c>
      <c r="K14" s="41">
        <v>9809.2148799999995</v>
      </c>
      <c r="L14" s="41">
        <v>4009.0708300000001</v>
      </c>
      <c r="M14" s="41">
        <v>269.41699999999997</v>
      </c>
      <c r="N14" s="41">
        <v>8233.4961700000003</v>
      </c>
      <c r="O14" s="41">
        <v>1187.3032700000001</v>
      </c>
      <c r="P14" s="26">
        <v>156487.66503999999</v>
      </c>
      <c r="Q14" s="34"/>
      <c r="R14" s="34"/>
      <c r="S14" s="34"/>
      <c r="T14" s="34"/>
    </row>
    <row r="16" spans="1:20" x14ac:dyDescent="0.3">
      <c r="A16" s="37" t="s">
        <v>30</v>
      </c>
      <c r="B16" s="36">
        <f>Учреждения!B70+'Муниципальные районы'!P14</f>
        <v>1554584.1511400002</v>
      </c>
    </row>
    <row r="17" spans="1:2" ht="32.25" customHeight="1" x14ac:dyDescent="0.3">
      <c r="A17" s="37" t="str">
        <f>CONCATENATE("Остатки бюджетных средств на ",C2,"г.")</f>
        <v>Остатки бюджетных средств на 09.09.2016г.</v>
      </c>
      <c r="B17" s="36">
        <v>2322219.5</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2016-09-12T21:46:34Z</dcterms:modified>
</cp:coreProperties>
</file>