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Учреждения!$27:$28</definedName>
    <definedName name="_xlnm.Print_Area" localSheetId="1">'Муниципальные районы'!$A$1:$P$17</definedName>
    <definedName name="_xlnm.Print_Area" localSheetId="0">Учреждения!$A$1:$E$60</definedName>
  </definedNames>
  <calcPr calcId="162913" refMode="R1C1"/>
</workbook>
</file>

<file path=xl/calcChain.xml><?xml version="1.0" encoding="utf-8"?>
<calcChain xmlns="http://schemas.openxmlformats.org/spreadsheetml/2006/main">
  <c r="E8" i="1" l="1"/>
  <c r="E25" i="1"/>
  <c r="E9" i="1"/>
  <c r="E17" i="1"/>
  <c r="E15" i="1"/>
  <c r="E14" i="1"/>
  <c r="E12" i="1"/>
  <c r="E21" i="1"/>
  <c r="E24" i="1"/>
  <c r="E10" i="1"/>
  <c r="E23" i="1"/>
  <c r="E22" i="1"/>
  <c r="E20" i="1"/>
  <c r="E13" i="1"/>
  <c r="E19" i="1"/>
  <c r="E18" i="1"/>
  <c r="E16" i="1"/>
  <c r="E11" i="1"/>
  <c r="B15" i="2"/>
  <c r="A2" i="2" l="1"/>
  <c r="B2" i="2" s="1"/>
  <c r="C2" i="2" s="1"/>
  <c r="A16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<sst xmlns="http://schemas.openxmlformats.org/spreadsheetml/2006/main" count="89" uniqueCount="88">
  <si>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</si>
  <si>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</si>
  <si>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</si>
  <si>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</si>
  <si>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</si>
  <si>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</si>
  <si>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</si>
  <si>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</si>
  <si>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</si>
  <si>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</si>
  <si>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</si>
  <si>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</si>
  <si>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</si>
  <si>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</si>
  <si>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</si>
  <si>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</si>
  <si>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</si>
  <si>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</si>
  <si>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</si>
  <si>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</si>
  <si>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</si>
  <si>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</si>
  <si>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</si>
  <si>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</si>
  <si>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</si>
  <si>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</si>
  <si>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</si>
  <si>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</si>
  <si>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</si>
  <si>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</si>
  <si>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</si>
  <si>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</si>
  <si>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</si>
  <si>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</si>
  <si>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</si>
  <si>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</si>
  <si>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</si>
  <si>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</si>
  <si>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Выплата единовременного пособия при всех формах устройства детей, лишенных родительского попечения, в семью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</si>
  <si>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</si>
  <si>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Всего:</t>
  </si>
  <si>
    <t>22.09.2016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</si>
  <si>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</si>
  <si>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</si>
  <si>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</si>
  <si>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</si>
  <si>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</si>
  <si>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</si>
  <si>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</si>
  <si>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</si>
  <si>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</si>
  <si>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</si>
  <si>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</si>
  <si>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</si>
  <si>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</si>
  <si>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</si>
  <si>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</si>
  <si>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</si>
  <si>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</si>
  <si>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</si>
  <si>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</si>
  <si>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</si>
  <si>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</si>
  <si>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</si>
  <si>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</si>
  <si>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</si>
  <si>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</si>
  <si>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</si>
  <si>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</si>
  <si>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</si>
  <si>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</si>
  <si>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ИТОГО</t>
  </si>
  <si>
    <t>16.09.2016</t>
  </si>
  <si>
    <t>Единая субвенция бюджетам субъектов Российской Федерации</t>
  </si>
  <si>
    <t>Межбюджетные трансферты, передаваемые бюджетам субъектов Российской Федерации на единовременные компенсационные выплаты медицинским работникам</t>
  </si>
  <si>
    <t>Субвенции бюджетам субъектов Российской Федерации на оплату жилищно-коммунальных услуг отдельным категориям граждан</t>
  </si>
  <si>
    <t>Межбюджетные трансферты, передаваемые бюджетам субъектов Российской Федерации на выплату региональной доплаты к пенсии</t>
  </si>
  <si>
    <t>Межбюджетные трансыерты, передаваемые бюджетам субъектов Российской Федерации на финансовое обеспечение мероприятий, связанных с отдыхом и оздоровлением детей, находящихся в трудной жизненой ситуации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</si>
  <si>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</si>
  <si>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</si>
  <si>
    <t>Субвенции бюджетам субъектов Российской Федерации на осуществление отдельных полномочий в области лесных отношений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</si>
  <si>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</si>
  <si>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</si>
  <si>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</si>
  <si>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</si>
  <si>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</si>
  <si>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</si>
  <si>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Субсидии на реализацию мероприятий по содействию создания в субъектах Российской Федерации новых мест в общеобразовательных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</si>
</sst>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topLeftCell="A4" zoomScaleNormal="100" zoomScaleSheetLayoutView="100" workbookViewId="0">
      <selection activeCell="E9" sqref="E9"/>
    </sheetView>
  </sheetViews>
  <sheetFormatPr defaultRowHeight="15" x14ac:dyDescent="0.25"/>
  <cols>
    <col min="1" max="1" width="69.28515625" customWidth="1"/>
    <col min="2" max="2" width="13.85546875" customWidth="1"/>
    <col min="3" max="4" width="14.42578125" customWidth="1"/>
    <col min="5" max="5" width="12.42578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45" t="s">
        <v>0</v>
      </c>
      <c r="B1" s="45"/>
      <c r="C1" s="45"/>
      <c r="D1" s="45"/>
      <c r="E1" s="45"/>
      <c r="F1" s="31" t="s">
        <v>72</v>
      </c>
      <c r="G1" s="32" t="str">
        <f>TEXT(F1,"[$-FC19]ДД ММММ")</f>
        <v>16 сентября</v>
      </c>
      <c r="H1" s="32" t="str">
        <f>TEXT(F1,"[$-FC19]ДД.ММ.ГГГ \г")</f>
        <v>16.09.2016 г</v>
      </c>
    </row>
    <row r="2" spans="1:9" ht="15.75" x14ac:dyDescent="0.25">
      <c r="A2" s="45" t="str">
        <f>CONCATENATE("с ",G1," по ",G2,"ода")</f>
        <v>с 16 сентября по 22 сентября 2016 года</v>
      </c>
      <c r="B2" s="45"/>
      <c r="C2" s="45"/>
      <c r="D2" s="45"/>
      <c r="E2" s="45"/>
      <c r="F2" s="31" t="s">
        <v>41</v>
      </c>
      <c r="G2" s="32" t="str">
        <f>TEXT(F2,"[$-FC19]ДД ММММ ГГГ \г")</f>
        <v>22 сентября 2016 г</v>
      </c>
      <c r="H2" s="32" t="str">
        <f>TEXT(F2,"[$-FC19]ДД.ММ.ГГГ \г")</f>
        <v>22.09.2016 г</v>
      </c>
      <c r="I2" s="22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16.09.2016 г.</v>
      </c>
      <c r="B5" s="47"/>
      <c r="C5" s="47"/>
      <c r="D5" s="48"/>
      <c r="E5" s="8">
        <v>2123813.6</v>
      </c>
      <c r="F5" s="22"/>
    </row>
    <row r="6" spans="1:9" x14ac:dyDescent="0.25">
      <c r="A6" s="10"/>
      <c r="B6" s="11"/>
      <c r="C6" s="11"/>
      <c r="D6" s="11"/>
      <c r="E6" s="12"/>
    </row>
    <row r="7" spans="1:9" x14ac:dyDescent="0.25">
      <c r="A7" s="52" t="s">
        <v>2</v>
      </c>
      <c r="B7" s="53"/>
      <c r="C7" s="53"/>
      <c r="D7" s="53"/>
      <c r="E7" s="13"/>
    </row>
    <row r="8" spans="1:9" x14ac:dyDescent="0.25">
      <c r="A8" s="49" t="s">
        <v>3</v>
      </c>
      <c r="B8" s="53"/>
      <c r="C8" s="53"/>
      <c r="D8" s="53"/>
      <c r="E8" s="9">
        <f>E25-E9</f>
        <v>205868.93835999983</v>
      </c>
    </row>
    <row r="9" spans="1:9" x14ac:dyDescent="0.25">
      <c r="A9" s="54" t="s">
        <v>4</v>
      </c>
      <c r="B9" s="53"/>
      <c r="C9" s="53"/>
      <c r="D9" s="53"/>
      <c r="E9" s="14">
        <f>SUM(E10:E24)</f>
        <v>63077.599999999999</v>
      </c>
    </row>
    <row r="10" spans="1:9" ht="16.5" customHeight="1" x14ac:dyDescent="0.25">
      <c r="A10" s="54" t="s">
        <v>73</v>
      </c>
      <c r="B10" s="53"/>
      <c r="C10" s="53"/>
      <c r="D10" s="53"/>
      <c r="E10" s="14">
        <f>524.8+4.8+90+8.7</f>
        <v>628.29999999999995</v>
      </c>
    </row>
    <row r="11" spans="1:9" ht="30.75" customHeight="1" x14ac:dyDescent="0.25">
      <c r="A11" s="54" t="s">
        <v>74</v>
      </c>
      <c r="B11" s="53"/>
      <c r="C11" s="53"/>
      <c r="D11" s="53"/>
      <c r="E11" s="14">
        <f>-572.1</f>
        <v>-572.1</v>
      </c>
    </row>
    <row r="12" spans="1:9" ht="31.5" customHeight="1" x14ac:dyDescent="0.25">
      <c r="A12" s="54" t="s">
        <v>75</v>
      </c>
      <c r="B12" s="53"/>
      <c r="C12" s="53"/>
      <c r="D12" s="53"/>
      <c r="E12" s="14">
        <f>592.5+29+386.3+1017.5</f>
        <v>2025.3</v>
      </c>
    </row>
    <row r="13" spans="1:9" ht="31.5" customHeight="1" x14ac:dyDescent="0.25">
      <c r="A13" s="54" t="s">
        <v>76</v>
      </c>
      <c r="B13" s="53"/>
      <c r="C13" s="53"/>
      <c r="D13" s="53"/>
      <c r="E13" s="14">
        <f>40+12878.9</f>
        <v>12918.9</v>
      </c>
    </row>
    <row r="14" spans="1:9" ht="31.5" customHeight="1" x14ac:dyDescent="0.25">
      <c r="A14" s="54" t="s">
        <v>77</v>
      </c>
      <c r="B14" s="53"/>
      <c r="C14" s="53"/>
      <c r="D14" s="53"/>
      <c r="E14" s="14">
        <f>1227+1802.6</f>
        <v>3029.6</v>
      </c>
    </row>
    <row r="15" spans="1:9" ht="32.25" customHeight="1" x14ac:dyDescent="0.25">
      <c r="A15" s="54" t="s">
        <v>78</v>
      </c>
      <c r="B15" s="53"/>
      <c r="C15" s="53"/>
      <c r="D15" s="53"/>
      <c r="E15" s="14">
        <f>284+258.4+175.7+212.3+586.2</f>
        <v>1516.6</v>
      </c>
    </row>
    <row r="16" spans="1:9" ht="33" customHeight="1" x14ac:dyDescent="0.25">
      <c r="A16" s="54" t="s">
        <v>79</v>
      </c>
      <c r="B16" s="53"/>
      <c r="C16" s="53"/>
      <c r="D16" s="53"/>
      <c r="E16" s="14">
        <f>342.9</f>
        <v>342.9</v>
      </c>
    </row>
    <row r="17" spans="1:5" ht="31.5" customHeight="1" x14ac:dyDescent="0.25">
      <c r="A17" s="54" t="s">
        <v>80</v>
      </c>
      <c r="B17" s="53"/>
      <c r="C17" s="53"/>
      <c r="D17" s="53"/>
      <c r="E17" s="14">
        <f>5635.8+166.6+328.2+438.8+390.4</f>
        <v>6959.8</v>
      </c>
    </row>
    <row r="18" spans="1:5" ht="33.75" customHeight="1" x14ac:dyDescent="0.25">
      <c r="A18" s="54" t="s">
        <v>81</v>
      </c>
      <c r="B18" s="53"/>
      <c r="C18" s="53"/>
      <c r="D18" s="53"/>
      <c r="E18" s="14">
        <f>22338.3</f>
        <v>22338.3</v>
      </c>
    </row>
    <row r="19" spans="1:5" ht="34.5" customHeight="1" x14ac:dyDescent="0.25">
      <c r="A19" s="54" t="s">
        <v>82</v>
      </c>
      <c r="B19" s="53"/>
      <c r="C19" s="53"/>
      <c r="D19" s="53"/>
      <c r="E19" s="14">
        <f>3165.5</f>
        <v>3165.5</v>
      </c>
    </row>
    <row r="20" spans="1:5" ht="33" customHeight="1" x14ac:dyDescent="0.25">
      <c r="A20" s="54" t="s">
        <v>83</v>
      </c>
      <c r="B20" s="53"/>
      <c r="C20" s="53"/>
      <c r="D20" s="53"/>
      <c r="E20" s="14">
        <f>156.2</f>
        <v>156.19999999999999</v>
      </c>
    </row>
    <row r="21" spans="1:5" ht="31.5" customHeight="1" x14ac:dyDescent="0.25">
      <c r="A21" s="54" t="s">
        <v>84</v>
      </c>
      <c r="B21" s="53"/>
      <c r="C21" s="53"/>
      <c r="D21" s="53"/>
      <c r="E21" s="14">
        <f>182.8+214.8</f>
        <v>397.6</v>
      </c>
    </row>
    <row r="22" spans="1:5" ht="44.25" customHeight="1" x14ac:dyDescent="0.25">
      <c r="A22" s="54" t="s">
        <v>85</v>
      </c>
      <c r="B22" s="53"/>
      <c r="C22" s="53"/>
      <c r="D22" s="53"/>
      <c r="E22" s="14">
        <f>50.5</f>
        <v>50.5</v>
      </c>
    </row>
    <row r="23" spans="1:5" ht="50.25" customHeight="1" x14ac:dyDescent="0.25">
      <c r="A23" s="54" t="s">
        <v>86</v>
      </c>
      <c r="B23" s="53"/>
      <c r="C23" s="53"/>
      <c r="D23" s="53"/>
      <c r="E23" s="14">
        <f>4328.3</f>
        <v>4328.3</v>
      </c>
    </row>
    <row r="24" spans="1:5" ht="27.75" customHeight="1" x14ac:dyDescent="0.25">
      <c r="A24" s="54" t="s">
        <v>87</v>
      </c>
      <c r="B24" s="53"/>
      <c r="C24" s="53"/>
      <c r="D24" s="53"/>
      <c r="E24" s="14">
        <f>5791.9</f>
        <v>5791.9</v>
      </c>
    </row>
    <row r="25" spans="1:5" x14ac:dyDescent="0.25">
      <c r="A25" s="55" t="s">
        <v>5</v>
      </c>
      <c r="B25" s="56"/>
      <c r="C25" s="56"/>
      <c r="D25" s="57"/>
      <c r="E25" s="13">
        <f>'Муниципальные районы'!B16-Учреждения!E5+'Муниципальные районы'!B15</f>
        <v>268946.53835999983</v>
      </c>
    </row>
    <row r="26" spans="1:5" x14ac:dyDescent="0.25">
      <c r="A26" s="15"/>
      <c r="B26" s="16"/>
      <c r="C26" s="16"/>
      <c r="D26" s="6"/>
      <c r="E26" s="17"/>
    </row>
    <row r="27" spans="1:5" ht="15" customHeight="1" x14ac:dyDescent="0.25">
      <c r="A27" s="50" t="s">
        <v>14</v>
      </c>
      <c r="B27" s="61" t="s">
        <v>6</v>
      </c>
      <c r="C27" s="58" t="s">
        <v>7</v>
      </c>
      <c r="D27" s="59"/>
      <c r="E27" s="60"/>
    </row>
    <row r="28" spans="1:5" ht="90" x14ac:dyDescent="0.25">
      <c r="A28" s="51"/>
      <c r="B28" s="62"/>
      <c r="C28" s="18" t="s">
        <v>8</v>
      </c>
      <c r="D28" s="18" t="s">
        <v>9</v>
      </c>
      <c r="E28" s="18" t="s">
        <v>10</v>
      </c>
    </row>
    <row r="29" spans="1:5" x14ac:dyDescent="0.25">
      <c r="A29" s="21" t="s">
        <v>42</v>
      </c>
      <c r="B29" s="19">
        <v>-1404.57699</v>
      </c>
      <c r="C29" s="19">
        <v>-1450.0694900000001</v>
      </c>
      <c r="D29" s="19"/>
      <c r="E29" s="19"/>
    </row>
    <row r="30" spans="1:5" x14ac:dyDescent="0.25">
      <c r="A30" s="21" t="s">
        <v>43</v>
      </c>
      <c r="B30" s="19">
        <v>40</v>
      </c>
      <c r="C30" s="19"/>
      <c r="D30" s="19"/>
      <c r="E30" s="19"/>
    </row>
    <row r="31" spans="1:5" x14ac:dyDescent="0.25">
      <c r="A31" s="21" t="s">
        <v>44</v>
      </c>
      <c r="B31" s="19">
        <v>1013.9403600000001</v>
      </c>
      <c r="C31" s="19"/>
      <c r="D31" s="19"/>
      <c r="E31" s="19"/>
    </row>
    <row r="32" spans="1:5" ht="30" x14ac:dyDescent="0.25">
      <c r="A32" s="21" t="s">
        <v>45</v>
      </c>
      <c r="B32" s="19">
        <v>18163.136109999999</v>
      </c>
      <c r="C32" s="19">
        <v>186.89111</v>
      </c>
      <c r="D32" s="19"/>
      <c r="E32" s="19"/>
    </row>
    <row r="33" spans="1:5" x14ac:dyDescent="0.25">
      <c r="A33" s="21" t="s">
        <v>46</v>
      </c>
      <c r="B33" s="19">
        <v>9.5790299999999995</v>
      </c>
      <c r="C33" s="19"/>
      <c r="D33" s="19"/>
      <c r="E33" s="19"/>
    </row>
    <row r="34" spans="1:5" x14ac:dyDescent="0.25">
      <c r="A34" s="21" t="s">
        <v>47</v>
      </c>
      <c r="B34" s="19">
        <v>38.816459999999999</v>
      </c>
      <c r="C34" s="19"/>
      <c r="D34" s="19"/>
      <c r="E34" s="19"/>
    </row>
    <row r="35" spans="1:5" ht="30" x14ac:dyDescent="0.25">
      <c r="A35" s="21" t="s">
        <v>48</v>
      </c>
      <c r="B35" s="19">
        <v>47497.544309999997</v>
      </c>
      <c r="C35" s="19"/>
      <c r="D35" s="19"/>
      <c r="E35" s="19">
        <v>4667.22</v>
      </c>
    </row>
    <row r="36" spans="1:5" x14ac:dyDescent="0.25">
      <c r="A36" s="21" t="s">
        <v>49</v>
      </c>
      <c r="B36" s="19">
        <v>400</v>
      </c>
      <c r="C36" s="19"/>
      <c r="D36" s="19"/>
      <c r="E36" s="19"/>
    </row>
    <row r="37" spans="1:5" x14ac:dyDescent="0.25">
      <c r="A37" s="21" t="s">
        <v>50</v>
      </c>
      <c r="B37" s="19">
        <v>51606.798479999998</v>
      </c>
      <c r="C37" s="19"/>
      <c r="D37" s="19">
        <v>290</v>
      </c>
      <c r="E37" s="19"/>
    </row>
    <row r="38" spans="1:5" x14ac:dyDescent="0.25">
      <c r="A38" s="21" t="s">
        <v>51</v>
      </c>
      <c r="B38" s="19">
        <v>-11456.998960000001</v>
      </c>
      <c r="C38" s="19">
        <v>205.92266000000001</v>
      </c>
      <c r="D38" s="19"/>
      <c r="E38" s="19"/>
    </row>
    <row r="39" spans="1:5" x14ac:dyDescent="0.25">
      <c r="A39" s="21" t="s">
        <v>52</v>
      </c>
      <c r="B39" s="19">
        <v>18190.61652</v>
      </c>
      <c r="C39" s="19">
        <v>690.97491000000002</v>
      </c>
      <c r="D39" s="19"/>
      <c r="E39" s="19">
        <v>5306.63166</v>
      </c>
    </row>
    <row r="40" spans="1:5" x14ac:dyDescent="0.25">
      <c r="A40" s="21" t="s">
        <v>53</v>
      </c>
      <c r="B40" s="19">
        <v>18476.78714</v>
      </c>
      <c r="C40" s="19"/>
      <c r="D40" s="19"/>
      <c r="E40" s="19">
        <v>7686.7724399999997</v>
      </c>
    </row>
    <row r="41" spans="1:5" x14ac:dyDescent="0.25">
      <c r="A41" s="21" t="s">
        <v>54</v>
      </c>
      <c r="B41" s="19">
        <v>779.52085999999997</v>
      </c>
      <c r="C41" s="19"/>
      <c r="D41" s="19"/>
      <c r="E41" s="19"/>
    </row>
    <row r="42" spans="1:5" ht="30" x14ac:dyDescent="0.25">
      <c r="A42" s="21" t="s">
        <v>55</v>
      </c>
      <c r="B42" s="19">
        <v>11378.11974</v>
      </c>
      <c r="C42" s="19">
        <v>2900</v>
      </c>
      <c r="D42" s="19"/>
      <c r="E42" s="19"/>
    </row>
    <row r="43" spans="1:5" x14ac:dyDescent="0.25">
      <c r="A43" s="21" t="s">
        <v>56</v>
      </c>
      <c r="B43" s="19">
        <v>4043.5540000000001</v>
      </c>
      <c r="C43" s="19"/>
      <c r="D43" s="19"/>
      <c r="E43" s="19"/>
    </row>
    <row r="44" spans="1:5" ht="30" x14ac:dyDescent="0.25">
      <c r="A44" s="21" t="s">
        <v>57</v>
      </c>
      <c r="B44" s="19">
        <v>9396.9057599999996</v>
      </c>
      <c r="C44" s="19">
        <v>339.20648999999997</v>
      </c>
      <c r="D44" s="19">
        <v>65.562870000000004</v>
      </c>
      <c r="E44" s="19"/>
    </row>
    <row r="45" spans="1:5" x14ac:dyDescent="0.25">
      <c r="A45" s="21" t="s">
        <v>58</v>
      </c>
      <c r="B45" s="19">
        <v>233.72929999999999</v>
      </c>
      <c r="C45" s="19">
        <v>32</v>
      </c>
      <c r="D45" s="19"/>
      <c r="E45" s="19"/>
    </row>
    <row r="46" spans="1:5" ht="30" x14ac:dyDescent="0.25">
      <c r="A46" s="21" t="s">
        <v>59</v>
      </c>
      <c r="B46" s="19">
        <v>512.6123</v>
      </c>
      <c r="C46" s="19"/>
      <c r="D46" s="19"/>
      <c r="E46" s="19">
        <v>476.26724000000002</v>
      </c>
    </row>
    <row r="47" spans="1:5" x14ac:dyDescent="0.25">
      <c r="A47" s="21" t="s">
        <v>60</v>
      </c>
      <c r="B47" s="19">
        <v>594.91099999999994</v>
      </c>
      <c r="C47" s="19"/>
      <c r="D47" s="19"/>
      <c r="E47" s="19"/>
    </row>
    <row r="48" spans="1:5" x14ac:dyDescent="0.25">
      <c r="A48" s="21" t="s">
        <v>61</v>
      </c>
      <c r="B48" s="19">
        <v>80733.098100000003</v>
      </c>
      <c r="C48" s="19"/>
      <c r="D48" s="19"/>
      <c r="E48" s="19"/>
    </row>
    <row r="49" spans="1:5" x14ac:dyDescent="0.25">
      <c r="A49" s="21" t="s">
        <v>62</v>
      </c>
      <c r="B49" s="19">
        <v>417.85899999999998</v>
      </c>
      <c r="C49" s="19"/>
      <c r="D49" s="19"/>
      <c r="E49" s="19"/>
    </row>
    <row r="50" spans="1:5" x14ac:dyDescent="0.25">
      <c r="A50" s="21" t="s">
        <v>63</v>
      </c>
      <c r="B50" s="19">
        <v>104</v>
      </c>
      <c r="C50" s="19">
        <v>35</v>
      </c>
      <c r="D50" s="19"/>
      <c r="E50" s="19"/>
    </row>
    <row r="51" spans="1:5" x14ac:dyDescent="0.25">
      <c r="A51" s="21" t="s">
        <v>64</v>
      </c>
      <c r="B51" s="19">
        <v>3243.3902699999999</v>
      </c>
      <c r="C51" s="19"/>
      <c r="D51" s="19"/>
      <c r="E51" s="19"/>
    </row>
    <row r="52" spans="1:5" x14ac:dyDescent="0.25">
      <c r="A52" s="21" t="s">
        <v>65</v>
      </c>
      <c r="B52" s="19">
        <v>245.10705999999999</v>
      </c>
      <c r="C52" s="19"/>
      <c r="D52" s="19"/>
      <c r="E52" s="19"/>
    </row>
    <row r="53" spans="1:5" ht="30" x14ac:dyDescent="0.25">
      <c r="A53" s="21" t="s">
        <v>66</v>
      </c>
      <c r="B53" s="19">
        <v>949.90156000000002</v>
      </c>
      <c r="C53" s="19">
        <v>1032.04655</v>
      </c>
      <c r="D53" s="19">
        <v>293.43785000000003</v>
      </c>
      <c r="E53" s="19"/>
    </row>
    <row r="54" spans="1:5" x14ac:dyDescent="0.25">
      <c r="A54" s="21" t="s">
        <v>67</v>
      </c>
      <c r="B54" s="19">
        <v>8807.6572099999994</v>
      </c>
      <c r="C54" s="19"/>
      <c r="D54" s="19"/>
      <c r="E54" s="19"/>
    </row>
    <row r="55" spans="1:5" x14ac:dyDescent="0.25">
      <c r="A55" s="21" t="s">
        <v>68</v>
      </c>
      <c r="B55" s="19">
        <v>235</v>
      </c>
      <c r="C55" s="19"/>
      <c r="D55" s="19"/>
      <c r="E55" s="19"/>
    </row>
    <row r="56" spans="1:5" x14ac:dyDescent="0.25">
      <c r="A56" s="21" t="s">
        <v>69</v>
      </c>
      <c r="B56" s="19">
        <v>77.096639999999994</v>
      </c>
      <c r="C56" s="19"/>
      <c r="D56" s="19"/>
      <c r="E56" s="19"/>
    </row>
    <row r="57" spans="1:5" x14ac:dyDescent="0.25">
      <c r="A57" s="21" t="s">
        <v>70</v>
      </c>
      <c r="B57" s="19">
        <v>3091.8004000000001</v>
      </c>
      <c r="C57" s="19"/>
      <c r="D57" s="19"/>
      <c r="E57" s="19"/>
    </row>
    <row r="58" spans="1:5" x14ac:dyDescent="0.25">
      <c r="A58" s="23" t="s">
        <v>71</v>
      </c>
      <c r="B58" s="20">
        <v>267419.90565999999</v>
      </c>
      <c r="C58" s="20">
        <v>3971.9722299999999</v>
      </c>
      <c r="D58" s="20">
        <v>649.00072</v>
      </c>
      <c r="E58" s="20">
        <v>18136.891339999998</v>
      </c>
    </row>
  </sheetData>
  <mergeCells count="25">
    <mergeCell ref="A22:D22"/>
    <mergeCell ref="A23:D23"/>
    <mergeCell ref="A24:D24"/>
    <mergeCell ref="A18:D18"/>
    <mergeCell ref="A19:D19"/>
    <mergeCell ref="A20:D20"/>
    <mergeCell ref="A21:D21"/>
    <mergeCell ref="A16:D16"/>
    <mergeCell ref="A17:D17"/>
    <mergeCell ref="A1:E1"/>
    <mergeCell ref="A2:E2"/>
    <mergeCell ref="A5:D5"/>
    <mergeCell ref="A25:D25"/>
    <mergeCell ref="A27:A28"/>
    <mergeCell ref="B27:B28"/>
    <mergeCell ref="C27:E27"/>
    <mergeCell ref="A7:D7"/>
    <mergeCell ref="A8:D8"/>
    <mergeCell ref="A9:D9"/>
    <mergeCell ref="A10:D10"/>
    <mergeCell ref="A11:D11"/>
    <mergeCell ref="A13:D13"/>
    <mergeCell ref="A12:D12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view="pageBreakPreview" topLeftCell="A10" zoomScaleNormal="100" zoomScaleSheetLayoutView="100" workbookViewId="0">
      <selection activeCell="B17" sqref="B17"/>
    </sheetView>
  </sheetViews>
  <sheetFormatPr defaultRowHeight="15" x14ac:dyDescent="0.25"/>
  <cols>
    <col min="1" max="1" width="38.28515625" customWidth="1"/>
    <col min="2" max="2" width="13.140625" customWidth="1"/>
    <col min="3" max="3" width="14.7109375" customWidth="1"/>
    <col min="4" max="4" width="13.85546875" customWidth="1"/>
    <col min="5" max="5" width="14.5703125" customWidth="1"/>
    <col min="6" max="6" width="15.140625" customWidth="1"/>
    <col min="7" max="7" width="13.85546875" customWidth="1"/>
    <col min="8" max="8" width="14.140625" customWidth="1"/>
    <col min="9" max="9" width="14.28515625" customWidth="1"/>
    <col min="10" max="10" width="12.7109375" customWidth="1"/>
    <col min="11" max="11" width="11" customWidth="1"/>
    <col min="12" max="12" width="14.42578125" customWidth="1"/>
    <col min="13" max="13" width="13.85546875" customWidth="1"/>
    <col min="14" max="14" width="14.140625" customWidth="1"/>
    <col min="15" max="15" width="14.42578125" customWidth="1"/>
    <col min="16" max="16" width="10.5703125" customWidth="1"/>
  </cols>
  <sheetData>
    <row r="1" spans="1:20" s="29" customFormat="1" ht="15.75" x14ac:dyDescent="0.25">
      <c r="A1" s="43" t="s">
        <v>41</v>
      </c>
      <c r="C1" s="30" t="s">
        <v>13</v>
      </c>
    </row>
    <row r="2" spans="1:20" x14ac:dyDescent="0.25">
      <c r="A2" s="38" t="str">
        <f>TEXT(EndData2,"[$-FC19]ДД.ММ.ГГГ")</f>
        <v>22.09.2016</v>
      </c>
      <c r="B2" s="38">
        <f>A2+1</f>
        <v>42636</v>
      </c>
      <c r="C2" s="44" t="str">
        <f>TEXT(B2,"[$-FC19]ДД.ММ.ГГГ")</f>
        <v>23.09.2016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6.25" x14ac:dyDescent="0.25">
      <c r="A4" s="25" t="s">
        <v>31</v>
      </c>
      <c r="B4" s="40"/>
      <c r="C4" s="40"/>
      <c r="D4" s="40"/>
      <c r="E4" s="40"/>
      <c r="F4" s="40">
        <v>1000</v>
      </c>
      <c r="G4" s="40"/>
      <c r="H4" s="40"/>
      <c r="I4" s="40">
        <v>3000</v>
      </c>
      <c r="J4" s="40"/>
      <c r="K4" s="40"/>
      <c r="L4" s="40"/>
      <c r="M4" s="40"/>
      <c r="N4" s="40"/>
      <c r="O4" s="40"/>
      <c r="P4" s="26">
        <v>4000</v>
      </c>
      <c r="Q4" s="27"/>
      <c r="R4" s="27"/>
      <c r="S4" s="27"/>
      <c r="T4" s="27"/>
    </row>
    <row r="5" spans="1:20" ht="90" x14ac:dyDescent="0.25">
      <c r="A5" s="25" t="s">
        <v>32</v>
      </c>
      <c r="B5" s="40">
        <v>11001.8544</v>
      </c>
      <c r="C5" s="40"/>
      <c r="D5" s="40">
        <v>86.248999999999995</v>
      </c>
      <c r="E5" s="40"/>
      <c r="F5" s="40"/>
      <c r="G5" s="40">
        <v>-317.96422999999999</v>
      </c>
      <c r="H5" s="40"/>
      <c r="I5" s="40"/>
      <c r="J5" s="40">
        <v>3011.83806</v>
      </c>
      <c r="K5" s="40"/>
      <c r="L5" s="40">
        <v>2780.8409999999999</v>
      </c>
      <c r="M5" s="40"/>
      <c r="N5" s="40">
        <v>70.75</v>
      </c>
      <c r="O5" s="40"/>
      <c r="P5" s="26">
        <v>16633.568230000001</v>
      </c>
      <c r="Q5" s="27"/>
      <c r="R5" s="27"/>
      <c r="S5" s="27"/>
      <c r="T5" s="27"/>
    </row>
    <row r="6" spans="1:20" ht="64.5" x14ac:dyDescent="0.25">
      <c r="A6" s="25" t="s">
        <v>33</v>
      </c>
      <c r="B6" s="40">
        <v>794.31541000000004</v>
      </c>
      <c r="C6" s="40"/>
      <c r="D6" s="40"/>
      <c r="E6" s="40"/>
      <c r="F6" s="40"/>
      <c r="G6" s="40">
        <v>21442.009440000002</v>
      </c>
      <c r="H6" s="40"/>
      <c r="I6" s="40">
        <v>31533.336810000001</v>
      </c>
      <c r="J6" s="40"/>
      <c r="K6" s="40">
        <v>942.98679000000004</v>
      </c>
      <c r="L6" s="40"/>
      <c r="M6" s="40"/>
      <c r="N6" s="40"/>
      <c r="O6" s="40"/>
      <c r="P6" s="26">
        <v>54712.648450000001</v>
      </c>
      <c r="Q6" s="27"/>
      <c r="R6" s="27"/>
      <c r="S6" s="27"/>
      <c r="T6" s="27"/>
    </row>
    <row r="7" spans="1:20" ht="319.5" x14ac:dyDescent="0.25">
      <c r="A7" s="25" t="s">
        <v>34</v>
      </c>
      <c r="B7" s="40"/>
      <c r="C7" s="40"/>
      <c r="D7" s="40"/>
      <c r="E7" s="40"/>
      <c r="F7" s="40"/>
      <c r="G7" s="40"/>
      <c r="H7" s="40"/>
      <c r="I7" s="40"/>
      <c r="J7" s="40"/>
      <c r="K7" s="40">
        <v>604.86255000000006</v>
      </c>
      <c r="L7" s="40"/>
      <c r="M7" s="40"/>
      <c r="N7" s="40"/>
      <c r="O7" s="40"/>
      <c r="P7" s="26">
        <v>604.86255000000006</v>
      </c>
      <c r="Q7" s="27"/>
      <c r="R7" s="27"/>
      <c r="S7" s="27"/>
      <c r="T7" s="27"/>
    </row>
    <row r="8" spans="1:20" ht="90" x14ac:dyDescent="0.25">
      <c r="A8" s="25" t="s">
        <v>35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>
        <v>1381.40859</v>
      </c>
      <c r="M8" s="40"/>
      <c r="N8" s="40"/>
      <c r="O8" s="40"/>
      <c r="P8" s="26">
        <v>1381.40859</v>
      </c>
      <c r="Q8" s="27"/>
      <c r="R8" s="27"/>
      <c r="S8" s="27"/>
      <c r="T8" s="27"/>
    </row>
    <row r="9" spans="1:20" ht="115.5" x14ac:dyDescent="0.25">
      <c r="A9" s="25" t="s">
        <v>36</v>
      </c>
      <c r="B9" s="40"/>
      <c r="C9" s="40"/>
      <c r="D9" s="40"/>
      <c r="E9" s="40"/>
      <c r="F9" s="40"/>
      <c r="G9" s="40"/>
      <c r="H9" s="40"/>
      <c r="I9" s="40"/>
      <c r="J9" s="40"/>
      <c r="K9" s="40">
        <v>66.105999999999995</v>
      </c>
      <c r="L9" s="40"/>
      <c r="M9" s="40"/>
      <c r="N9" s="40"/>
      <c r="O9" s="40"/>
      <c r="P9" s="26">
        <v>66.105999999999995</v>
      </c>
      <c r="Q9" s="27"/>
      <c r="R9" s="27"/>
      <c r="S9" s="27"/>
      <c r="T9" s="27"/>
    </row>
    <row r="10" spans="1:20" ht="64.5" x14ac:dyDescent="0.25">
      <c r="A10" s="25" t="s">
        <v>37</v>
      </c>
      <c r="B10" s="40">
        <v>199.06559999999999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6">
        <v>199.06559999999999</v>
      </c>
      <c r="Q10" s="27"/>
      <c r="R10" s="27"/>
      <c r="S10" s="27"/>
      <c r="T10" s="27"/>
    </row>
    <row r="11" spans="1:20" ht="39" x14ac:dyDescent="0.25">
      <c r="A11" s="25" t="s">
        <v>38</v>
      </c>
      <c r="B11" s="40">
        <v>273.53208000000001</v>
      </c>
      <c r="C11" s="40"/>
      <c r="D11" s="40"/>
      <c r="E11" s="40"/>
      <c r="F11" s="40"/>
      <c r="G11" s="40"/>
      <c r="H11" s="40"/>
      <c r="I11" s="40"/>
      <c r="J11" s="40"/>
      <c r="K11" s="40"/>
      <c r="L11" s="40">
        <v>124.10120000000001</v>
      </c>
      <c r="M11" s="40"/>
      <c r="N11" s="40"/>
      <c r="O11" s="40"/>
      <c r="P11" s="26">
        <v>397.63328000000001</v>
      </c>
      <c r="Q11" s="27"/>
      <c r="R11" s="27"/>
      <c r="S11" s="27"/>
      <c r="T11" s="27"/>
    </row>
    <row r="12" spans="1:20" ht="77.25" x14ac:dyDescent="0.25">
      <c r="A12" s="25" t="s">
        <v>39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>
        <v>66.239999999999995</v>
      </c>
      <c r="M12" s="40"/>
      <c r="N12" s="40"/>
      <c r="O12" s="40"/>
      <c r="P12" s="26">
        <v>66.239999999999995</v>
      </c>
      <c r="Q12" s="27"/>
      <c r="R12" s="27"/>
      <c r="S12" s="27"/>
      <c r="T12" s="27"/>
    </row>
    <row r="13" spans="1:20" x14ac:dyDescent="0.25">
      <c r="A13" s="33" t="s">
        <v>40</v>
      </c>
      <c r="B13" s="41">
        <v>12268.76749</v>
      </c>
      <c r="C13" s="41"/>
      <c r="D13" s="41">
        <v>86.248999999999995</v>
      </c>
      <c r="E13" s="41"/>
      <c r="F13" s="41">
        <v>1000</v>
      </c>
      <c r="G13" s="41">
        <v>21124.04521</v>
      </c>
      <c r="H13" s="41"/>
      <c r="I13" s="41">
        <v>34533.336810000001</v>
      </c>
      <c r="J13" s="41">
        <v>3011.83806</v>
      </c>
      <c r="K13" s="41">
        <v>1613.95534</v>
      </c>
      <c r="L13" s="41">
        <v>4352.5907900000002</v>
      </c>
      <c r="M13" s="41"/>
      <c r="N13" s="41">
        <v>70.75</v>
      </c>
      <c r="O13" s="41"/>
      <c r="P13" s="26">
        <v>78061.532699999996</v>
      </c>
      <c r="Q13" s="34"/>
      <c r="R13" s="34"/>
      <c r="S13" s="34"/>
      <c r="T13" s="34"/>
    </row>
    <row r="15" spans="1:20" x14ac:dyDescent="0.25">
      <c r="A15" s="37" t="s">
        <v>30</v>
      </c>
      <c r="B15" s="36">
        <f>Учреждения!B58+'Муниципальные районы'!P13</f>
        <v>345481.43835999997</v>
      </c>
    </row>
    <row r="16" spans="1:20" ht="32.25" customHeight="1" x14ac:dyDescent="0.25">
      <c r="A16" s="37" t="str">
        <f>CONCATENATE("Остатки бюджетных средств на ",C2,"г.")</f>
        <v>Остатки бюджетных средств на 23.09.2016г.</v>
      </c>
      <c r="B16" s="36">
        <v>2047278.7</v>
      </c>
    </row>
  </sheetData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2016-09-25T23:53:16Z</dcterms:modified>
</cp:coreProperties>
</file>