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Учреждения!$35:$36</definedName>
    <definedName name="_xlnm.Print_Area" localSheetId="1">'Муниципальные районы'!$A$1:$P$18</definedName>
    <definedName name="_xlnm.Print_Area" localSheetId="0">Учреждения!$A$1:$E$71</definedName>
  </definedNames>
  <calcPr calcId="162913" refMode="R1C1"/>
</workbook>
</file>

<file path=xl/calcChain.xml><?xml version="1.0" encoding="utf-8"?>
<calcChain xmlns="http://schemas.openxmlformats.org/spreadsheetml/2006/main">
  <c r="E33" i="1" l="1"/>
  <c r="E8" i="1" s="1"/>
  <c r="E9" i="1"/>
  <c r="E32" i="1"/>
  <c r="E17" i="1"/>
  <c r="E27" i="1"/>
  <c r="E15" i="1"/>
  <c r="E16" i="1"/>
  <c r="E25" i="1"/>
  <c r="E12" i="1"/>
  <c r="E11" i="1"/>
  <c r="E13" i="1"/>
  <c r="E31" i="1"/>
  <c r="E29" i="1"/>
  <c r="E28" i="1"/>
  <c r="E26" i="1"/>
  <c r="E24" i="1"/>
  <c r="E23" i="1"/>
  <c r="E22" i="1"/>
  <c r="E21" i="1"/>
  <c r="E20" i="1"/>
  <c r="E19" i="1"/>
  <c r="E18" i="1"/>
  <c r="E14" i="1"/>
  <c r="E10" i="1"/>
  <c r="B17" i="2"/>
  <c r="B16" i="2"/>
  <c r="A2" i="2" l="1"/>
  <c r="B2" i="2" s="1"/>
  <c r="C2" i="2" s="1"/>
  <c r="A17" i="2" s="1"/>
  <c r="H1" i="1" l="1"/>
  <c r="A5" i="1" s="1"/>
  <c r="H2" i="1"/>
  <c r="G1" i="1"/>
  <c r="G2" i="1"/>
  <c r="A2" i="1" l="1"/>
</calcChain>
</file>

<file path=xl/sharedStrings.xml><?xml version="1.0" encoding="utf-8"?>
<sst xmlns="http://schemas.openxmlformats.org/spreadsheetml/2006/main" count="101" uniqueCount="99">
  <si>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</si>
  <si>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</si>
  <si>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</si>
  <si>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</si>
  <si>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</si>
  <si>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</si>
  <si>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</si>
  <si>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</si>
  <si>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</si>
  <si>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</si>
  <si>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</si>
  <si>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</si>
  <si>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</si>
  <si>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</si>
  <si>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</si>
  <si>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</si>
  <si>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</si>
  <si>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</si>
  <si>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</si>
  <si>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</si>
  <si>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</si>
  <si>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</si>
  <si>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</si>
  <si>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</si>
  <si>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</si>
  <si>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</si>
  <si>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</si>
  <si>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</si>
  <si>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</si>
  <si>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</si>
  <si>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</si>
  <si>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</si>
  <si>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</si>
  <si>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</si>
  <si>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</si>
  <si>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</si>
  <si>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Иные межбюджетные трансферты на  поддержку экономического и социального развития коренных малочисленных народов Севера,Сибири и Дальнего Востока Российской Федерации</t>
  </si>
  <si>
    <t>Иные межбюджетные трансферты на выполнение работ по ремонту внутридомовых инженерных сетей водо- и теплоснабжения в доме № 57 по ул. Лукашевского в п. Оссора</t>
  </si>
  <si>
    <t>Создание в общеобразовательных организациях, расположенных в сельской местности, условий для занятий физической культурой и спортом</t>
  </si>
  <si>
    <t>Проведение Всероссийской сельскохозяйственной переписи в 2016 году</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</si>
  <si>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 (софинансирование за счет средств краевого бюджета)</t>
  </si>
  <si>
    <t>Всего:</t>
  </si>
  <si>
    <t>29.09.2016</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</si>
  <si>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</si>
  <si>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</si>
  <si>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</si>
  <si>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</si>
  <si>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</si>
  <si>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</si>
  <si>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</si>
  <si>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</si>
  <si>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</si>
  <si>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</si>
  <si>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</si>
  <si>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</si>
  <si>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</si>
  <si>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</si>
  <si>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</si>
  <si>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</si>
  <si>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</si>
  <si>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</si>
  <si>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</si>
  <si>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</si>
  <si>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</si>
  <si>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</si>
  <si>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</si>
  <si>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</si>
  <si>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</si>
  <si>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</si>
  <si>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</si>
  <si>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</si>
  <si>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</si>
  <si>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</si>
  <si>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</si>
  <si>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</si>
  <si>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ИТОГО</t>
  </si>
  <si>
    <t>23.09.2016</t>
  </si>
  <si>
    <t>Субсидии бюджетам субъектов Российской Федерации на 1 килограмм реализованного и (или) отгруженного на собственную переработку молока</t>
  </si>
  <si>
    <t>Единая субвенция бюджетам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</si>
  <si>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</si>
  <si>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</si>
  <si>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</si>
  <si>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</si>
  <si>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</si>
  <si>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</si>
  <si>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</si>
  <si>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</si>
  <si>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</si>
  <si>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</si>
  <si>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</si>
  <si>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</si>
  <si>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Субсидии на реализацию мероприятий по содействию создания в субъектах Российской Федерации новых мест в общеобразовательных организациях</t>
  </si>
  <si>
    <t xml:space="preserve">Субсидии бюджетам на реализацию мероприятий государственной программы Российской Федерации "Доступная среда" на 2011 - 2020 годы </t>
  </si>
  <si>
    <t>Межбюджетные трансыерты,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жизненой ситуации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</si>
  <si>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</si>
  <si>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Межбюджетные трансферты, передаваемые бюджетам субъектов Российской Федерации на выплату региональной доплаты к пенсии</t>
  </si>
  <si>
    <t>Межбюджетные трансферты, передаваемые бюджетам субъектов Российской Федерации на содержание депутатов Государственной Думы и их помощников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</si>
  <si>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</si>
  <si>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Межбюджетные трансферты, передаваемые бюджетам субъектов Российской Федерации на содержание членов Совета Федерации и их помощников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</si>
</sst>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5" fontId="2" fillId="0" borderId="5"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abSelected="1" view="pageBreakPreview" topLeftCell="A25" zoomScaleNormal="100" zoomScaleSheetLayoutView="100" workbookViewId="0">
      <selection activeCell="E34" sqref="E34"/>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76</v>
      </c>
      <c r="G1" s="32" t="str">
        <f>TEXT(F1,"[$-FC19]ДД ММММ")</f>
        <v>23 сентября</v>
      </c>
      <c r="H1" s="32" t="str">
        <f>TEXT(F1,"[$-FC19]ДД.ММ.ГГГ \г")</f>
        <v>23.09.2016 г</v>
      </c>
    </row>
    <row r="2" spans="1:9" ht="15.75" x14ac:dyDescent="0.25">
      <c r="A2" s="45" t="str">
        <f>CONCATENATE("с ",G1," по ",G2,"ода")</f>
        <v>с 23 сентября по 29 сентября 2016 года</v>
      </c>
      <c r="B2" s="45"/>
      <c r="C2" s="45"/>
      <c r="D2" s="45"/>
      <c r="E2" s="45"/>
      <c r="F2" s="31" t="s">
        <v>42</v>
      </c>
      <c r="G2" s="32" t="str">
        <f>TEXT(F2,"[$-FC19]ДД ММММ ГГГ \г")</f>
        <v>29 сентября 2016 г</v>
      </c>
      <c r="H2" s="32" t="str">
        <f>TEXT(F2,"[$-FC19]ДД.ММ.ГГГ \г")</f>
        <v>29.09.2016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23.09.2016 г.</v>
      </c>
      <c r="B5" s="47"/>
      <c r="C5" s="47"/>
      <c r="D5" s="48"/>
      <c r="E5" s="8">
        <v>2047278.7</v>
      </c>
      <c r="F5" s="22"/>
    </row>
    <row r="6" spans="1:9" x14ac:dyDescent="0.25">
      <c r="A6" s="10"/>
      <c r="B6" s="11"/>
      <c r="C6" s="11"/>
      <c r="D6" s="11"/>
      <c r="E6" s="12"/>
    </row>
    <row r="7" spans="1:9" x14ac:dyDescent="0.25">
      <c r="A7" s="52" t="s">
        <v>2</v>
      </c>
      <c r="B7" s="53"/>
      <c r="C7" s="53"/>
      <c r="D7" s="53"/>
      <c r="E7" s="13"/>
    </row>
    <row r="8" spans="1:9" x14ac:dyDescent="0.25">
      <c r="A8" s="49" t="s">
        <v>3</v>
      </c>
      <c r="B8" s="53"/>
      <c r="C8" s="53"/>
      <c r="D8" s="53"/>
      <c r="E8" s="9">
        <f>E33-E9</f>
        <v>433865.81415799994</v>
      </c>
    </row>
    <row r="9" spans="1:9" x14ac:dyDescent="0.25">
      <c r="A9" s="54" t="s">
        <v>4</v>
      </c>
      <c r="B9" s="53"/>
      <c r="C9" s="53"/>
      <c r="D9" s="53"/>
      <c r="E9" s="14">
        <f>SUM(E10:E32)</f>
        <v>443122.30000000005</v>
      </c>
    </row>
    <row r="10" spans="1:9" ht="29.25" customHeight="1" x14ac:dyDescent="0.25">
      <c r="A10" s="54" t="s">
        <v>77</v>
      </c>
      <c r="B10" s="53"/>
      <c r="C10" s="53"/>
      <c r="D10" s="53"/>
      <c r="E10" s="14">
        <f>1131.8</f>
        <v>1131.8</v>
      </c>
    </row>
    <row r="11" spans="1:9" ht="17.25" customHeight="1" x14ac:dyDescent="0.25">
      <c r="A11" s="54" t="s">
        <v>78</v>
      </c>
      <c r="B11" s="53"/>
      <c r="C11" s="53"/>
      <c r="D11" s="53"/>
      <c r="E11" s="14">
        <f>32+781.3+544.1+90.7</f>
        <v>1448.1000000000001</v>
      </c>
    </row>
    <row r="12" spans="1:9" ht="62.25" customHeight="1" x14ac:dyDescent="0.25">
      <c r="A12" s="54" t="s">
        <v>79</v>
      </c>
      <c r="B12" s="53"/>
      <c r="C12" s="53"/>
      <c r="D12" s="53"/>
      <c r="E12" s="14">
        <f>3962.9</f>
        <v>3962.9</v>
      </c>
    </row>
    <row r="13" spans="1:9" ht="35.25" customHeight="1" x14ac:dyDescent="0.25">
      <c r="A13" s="54" t="s">
        <v>80</v>
      </c>
      <c r="B13" s="53"/>
      <c r="C13" s="53"/>
      <c r="D13" s="53"/>
      <c r="E13" s="14">
        <f>1420.3+24.9+103.5+4860.3</f>
        <v>6409</v>
      </c>
    </row>
    <row r="14" spans="1:9" ht="32.25" customHeight="1" x14ac:dyDescent="0.25">
      <c r="A14" s="54" t="s">
        <v>81</v>
      </c>
      <c r="B14" s="53"/>
      <c r="C14" s="53"/>
      <c r="D14" s="53"/>
      <c r="E14" s="14">
        <f>5.9</f>
        <v>5.9</v>
      </c>
    </row>
    <row r="15" spans="1:9" ht="28.5" customHeight="1" x14ac:dyDescent="0.25">
      <c r="A15" s="54" t="s">
        <v>82</v>
      </c>
      <c r="B15" s="53"/>
      <c r="C15" s="53"/>
      <c r="D15" s="53"/>
      <c r="E15" s="14">
        <f>-59.4-92.9-2-105.1-3.4-13.1</f>
        <v>-275.89999999999998</v>
      </c>
    </row>
    <row r="16" spans="1:9" ht="33.75" customHeight="1" x14ac:dyDescent="0.25">
      <c r="A16" s="54" t="s">
        <v>83</v>
      </c>
      <c r="B16" s="53"/>
      <c r="C16" s="53"/>
      <c r="D16" s="53"/>
      <c r="E16" s="14">
        <f>986+243.1+353.7-167.4+520.1</f>
        <v>1935.5</v>
      </c>
    </row>
    <row r="17" spans="1:5" ht="34.5" customHeight="1" x14ac:dyDescent="0.25">
      <c r="A17" s="54" t="s">
        <v>84</v>
      </c>
      <c r="B17" s="53"/>
      <c r="C17" s="53"/>
      <c r="D17" s="53"/>
      <c r="E17" s="14">
        <f>387.7+436.9+453+60.5+777.6</f>
        <v>2115.6999999999998</v>
      </c>
    </row>
    <row r="18" spans="1:5" ht="30.75" customHeight="1" x14ac:dyDescent="0.25">
      <c r="A18" s="54" t="s">
        <v>85</v>
      </c>
      <c r="B18" s="53"/>
      <c r="C18" s="53"/>
      <c r="D18" s="53"/>
      <c r="E18" s="14">
        <f>57.6</f>
        <v>57.6</v>
      </c>
    </row>
    <row r="19" spans="1:5" ht="43.5" customHeight="1" x14ac:dyDescent="0.25">
      <c r="A19" s="54" t="s">
        <v>86</v>
      </c>
      <c r="B19" s="53"/>
      <c r="C19" s="53"/>
      <c r="D19" s="53"/>
      <c r="E19" s="14">
        <f>17.2</f>
        <v>17.2</v>
      </c>
    </row>
    <row r="20" spans="1:5" ht="44.25" customHeight="1" x14ac:dyDescent="0.25">
      <c r="A20" s="54" t="s">
        <v>87</v>
      </c>
      <c r="B20" s="53"/>
      <c r="C20" s="53"/>
      <c r="D20" s="53"/>
      <c r="E20" s="14">
        <f>1316.7</f>
        <v>1316.7</v>
      </c>
    </row>
    <row r="21" spans="1:5" ht="36" customHeight="1" x14ac:dyDescent="0.25">
      <c r="A21" s="54" t="s">
        <v>88</v>
      </c>
      <c r="B21" s="53"/>
      <c r="C21" s="53"/>
      <c r="D21" s="53"/>
      <c r="E21" s="14">
        <f>5</f>
        <v>5</v>
      </c>
    </row>
    <row r="22" spans="1:5" ht="33" customHeight="1" x14ac:dyDescent="0.25">
      <c r="A22" s="54" t="s">
        <v>89</v>
      </c>
      <c r="B22" s="53"/>
      <c r="C22" s="53"/>
      <c r="D22" s="53"/>
      <c r="E22" s="14">
        <f>210</f>
        <v>210</v>
      </c>
    </row>
    <row r="23" spans="1:5" ht="44.25" customHeight="1" x14ac:dyDescent="0.25">
      <c r="A23" s="54" t="s">
        <v>90</v>
      </c>
      <c r="B23" s="53"/>
      <c r="C23" s="53"/>
      <c r="D23" s="53"/>
      <c r="E23" s="14">
        <f>562.8</f>
        <v>562.79999999999995</v>
      </c>
    </row>
    <row r="24" spans="1:5" ht="30" customHeight="1" x14ac:dyDescent="0.25">
      <c r="A24" s="54" t="s">
        <v>91</v>
      </c>
      <c r="B24" s="53"/>
      <c r="C24" s="53"/>
      <c r="D24" s="53"/>
      <c r="E24" s="14">
        <f>3050.4</f>
        <v>3050.4</v>
      </c>
    </row>
    <row r="25" spans="1:5" ht="30" customHeight="1" x14ac:dyDescent="0.25">
      <c r="A25" s="54" t="s">
        <v>92</v>
      </c>
      <c r="B25" s="53"/>
      <c r="C25" s="53"/>
      <c r="D25" s="53"/>
      <c r="E25" s="14">
        <f>230+300</f>
        <v>530</v>
      </c>
    </row>
    <row r="26" spans="1:5" ht="35.25" customHeight="1" x14ac:dyDescent="0.25">
      <c r="A26" s="54" t="s">
        <v>93</v>
      </c>
      <c r="B26" s="53"/>
      <c r="C26" s="53"/>
      <c r="D26" s="53"/>
      <c r="E26" s="14">
        <f>857.6</f>
        <v>857.6</v>
      </c>
    </row>
    <row r="27" spans="1:5" ht="36.75" customHeight="1" x14ac:dyDescent="0.25">
      <c r="A27" s="54" t="s">
        <v>94</v>
      </c>
      <c r="B27" s="53"/>
      <c r="C27" s="53"/>
      <c r="D27" s="53"/>
      <c r="E27" s="14">
        <f>36152.9+348588.9+19704.7</f>
        <v>404446.50000000006</v>
      </c>
    </row>
    <row r="28" spans="1:5" ht="30.75" customHeight="1" x14ac:dyDescent="0.25">
      <c r="A28" s="54" t="s">
        <v>81</v>
      </c>
      <c r="B28" s="53"/>
      <c r="C28" s="53"/>
      <c r="D28" s="53"/>
      <c r="E28" s="14">
        <f>0.5</f>
        <v>0.5</v>
      </c>
    </row>
    <row r="29" spans="1:5" ht="33" customHeight="1" x14ac:dyDescent="0.25">
      <c r="A29" s="54" t="s">
        <v>95</v>
      </c>
      <c r="B29" s="53"/>
      <c r="C29" s="53"/>
      <c r="D29" s="53"/>
      <c r="E29" s="14">
        <f>15034.4</f>
        <v>15034.4</v>
      </c>
    </row>
    <row r="30" spans="1:5" ht="31.5" customHeight="1" x14ac:dyDescent="0.25">
      <c r="A30" s="54" t="s">
        <v>96</v>
      </c>
      <c r="B30" s="53"/>
      <c r="C30" s="53"/>
      <c r="D30" s="53"/>
      <c r="E30" s="14">
        <v>155.69999999999999</v>
      </c>
    </row>
    <row r="31" spans="1:5" ht="37.5" customHeight="1" x14ac:dyDescent="0.25">
      <c r="A31" s="54" t="s">
        <v>97</v>
      </c>
      <c r="B31" s="53"/>
      <c r="C31" s="53"/>
      <c r="D31" s="53"/>
      <c r="E31" s="14">
        <f>144.1</f>
        <v>144.1</v>
      </c>
    </row>
    <row r="32" spans="1:5" ht="30" customHeight="1" x14ac:dyDescent="0.25">
      <c r="A32" s="54" t="s">
        <v>98</v>
      </c>
      <c r="B32" s="53"/>
      <c r="C32" s="53"/>
      <c r="D32" s="53"/>
      <c r="E32" s="14">
        <f>0.8</f>
        <v>0.8</v>
      </c>
    </row>
    <row r="33" spans="1:5" x14ac:dyDescent="0.25">
      <c r="A33" s="60" t="s">
        <v>5</v>
      </c>
      <c r="B33" s="61"/>
      <c r="C33" s="61"/>
      <c r="D33" s="62"/>
      <c r="E33" s="13">
        <f>'Муниципальные районы'!B17-Учреждения!E5+'Муниципальные районы'!B16</f>
        <v>876988.11415799998</v>
      </c>
    </row>
    <row r="34" spans="1:5" x14ac:dyDescent="0.25">
      <c r="A34" s="15"/>
      <c r="B34" s="16"/>
      <c r="C34" s="16"/>
      <c r="D34" s="6"/>
      <c r="E34" s="17"/>
    </row>
    <row r="35" spans="1:5" ht="15" customHeight="1" x14ac:dyDescent="0.25">
      <c r="A35" s="50" t="s">
        <v>14</v>
      </c>
      <c r="B35" s="58" t="s">
        <v>6</v>
      </c>
      <c r="C35" s="55" t="s">
        <v>7</v>
      </c>
      <c r="D35" s="56"/>
      <c r="E35" s="57"/>
    </row>
    <row r="36" spans="1:5" ht="90" x14ac:dyDescent="0.25">
      <c r="A36" s="51"/>
      <c r="B36" s="59"/>
      <c r="C36" s="18" t="s">
        <v>8</v>
      </c>
      <c r="D36" s="18" t="s">
        <v>9</v>
      </c>
      <c r="E36" s="18" t="s">
        <v>10</v>
      </c>
    </row>
    <row r="37" spans="1:5" x14ac:dyDescent="0.25">
      <c r="A37" s="21" t="s">
        <v>43</v>
      </c>
      <c r="B37" s="19">
        <v>40</v>
      </c>
      <c r="C37" s="19"/>
      <c r="D37" s="19"/>
      <c r="E37" s="19"/>
    </row>
    <row r="38" spans="1:5" x14ac:dyDescent="0.25">
      <c r="A38" s="21" t="s">
        <v>44</v>
      </c>
      <c r="B38" s="19">
        <v>6604.3586400000004</v>
      </c>
      <c r="C38" s="19"/>
      <c r="D38" s="19"/>
      <c r="E38" s="19"/>
    </row>
    <row r="39" spans="1:5" x14ac:dyDescent="0.25">
      <c r="A39" s="21" t="s">
        <v>45</v>
      </c>
      <c r="B39" s="19">
        <v>29481.459849999999</v>
      </c>
      <c r="C39" s="19">
        <v>1382.69335</v>
      </c>
      <c r="D39" s="19">
        <v>871.13043000000005</v>
      </c>
      <c r="E39" s="19"/>
    </row>
    <row r="40" spans="1:5" ht="30" x14ac:dyDescent="0.25">
      <c r="A40" s="21" t="s">
        <v>46</v>
      </c>
      <c r="B40" s="19">
        <v>6492.5978100000002</v>
      </c>
      <c r="C40" s="19">
        <v>92.51</v>
      </c>
      <c r="D40" s="19"/>
      <c r="E40" s="19"/>
    </row>
    <row r="41" spans="1:5" x14ac:dyDescent="0.25">
      <c r="A41" s="21" t="s">
        <v>47</v>
      </c>
      <c r="B41" s="19">
        <v>196.89973000000001</v>
      </c>
      <c r="C41" s="19"/>
      <c r="D41" s="19"/>
      <c r="E41" s="19"/>
    </row>
    <row r="42" spans="1:5" ht="30" x14ac:dyDescent="0.25">
      <c r="A42" s="21" t="s">
        <v>48</v>
      </c>
      <c r="B42" s="19">
        <v>85747.062829999995</v>
      </c>
      <c r="C42" s="19"/>
      <c r="D42" s="19"/>
      <c r="E42" s="19">
        <v>1532.3458000000001</v>
      </c>
    </row>
    <row r="43" spans="1:5" x14ac:dyDescent="0.25">
      <c r="A43" s="21" t="s">
        <v>49</v>
      </c>
      <c r="B43" s="19">
        <v>-6784.9014399999996</v>
      </c>
      <c r="C43" s="19"/>
      <c r="D43" s="19">
        <v>80.498050000000006</v>
      </c>
      <c r="E43" s="19">
        <v>-1877.704</v>
      </c>
    </row>
    <row r="44" spans="1:5" x14ac:dyDescent="0.25">
      <c r="A44" s="21" t="s">
        <v>50</v>
      </c>
      <c r="B44" s="19">
        <v>-189944.85858999999</v>
      </c>
      <c r="C44" s="19">
        <v>1969.5676100000001</v>
      </c>
      <c r="D44" s="19">
        <v>931.76481000000001</v>
      </c>
      <c r="E44" s="19"/>
    </row>
    <row r="45" spans="1:5" x14ac:dyDescent="0.25">
      <c r="A45" s="21" t="s">
        <v>51</v>
      </c>
      <c r="B45" s="19">
        <v>60924.9139</v>
      </c>
      <c r="C45" s="19">
        <v>1772.3039100000001</v>
      </c>
      <c r="D45" s="19">
        <v>719.40408000000002</v>
      </c>
      <c r="E45" s="19">
        <v>1060.61654</v>
      </c>
    </row>
    <row r="46" spans="1:5" x14ac:dyDescent="0.25">
      <c r="A46" s="21" t="s">
        <v>52</v>
      </c>
      <c r="B46" s="19">
        <v>-4663.3989700000002</v>
      </c>
      <c r="C46" s="19">
        <v>-2424.8767600000001</v>
      </c>
      <c r="D46" s="19">
        <v>-2.46637</v>
      </c>
      <c r="E46" s="19">
        <v>1505.4032199999999</v>
      </c>
    </row>
    <row r="47" spans="1:5" x14ac:dyDescent="0.25">
      <c r="A47" s="21" t="s">
        <v>53</v>
      </c>
      <c r="B47" s="19">
        <v>192.5</v>
      </c>
      <c r="C47" s="19"/>
      <c r="D47" s="19">
        <v>150</v>
      </c>
      <c r="E47" s="19"/>
    </row>
    <row r="48" spans="1:5" ht="30" x14ac:dyDescent="0.25">
      <c r="A48" s="21" t="s">
        <v>54</v>
      </c>
      <c r="B48" s="19">
        <v>13928.49546</v>
      </c>
      <c r="C48" s="19">
        <v>3100</v>
      </c>
      <c r="D48" s="19"/>
      <c r="E48" s="19"/>
    </row>
    <row r="49" spans="1:5" x14ac:dyDescent="0.25">
      <c r="A49" s="21" t="s">
        <v>55</v>
      </c>
      <c r="B49" s="19">
        <v>9624.5197680000001</v>
      </c>
      <c r="C49" s="19"/>
      <c r="D49" s="19"/>
      <c r="E49" s="19"/>
    </row>
    <row r="50" spans="1:5" ht="30" x14ac:dyDescent="0.25">
      <c r="A50" s="21" t="s">
        <v>56</v>
      </c>
      <c r="B50" s="19">
        <v>1755.71</v>
      </c>
      <c r="C50" s="19">
        <v>1300</v>
      </c>
      <c r="D50" s="19"/>
      <c r="E50" s="19"/>
    </row>
    <row r="51" spans="1:5" x14ac:dyDescent="0.25">
      <c r="A51" s="21" t="s">
        <v>57</v>
      </c>
      <c r="B51" s="19">
        <v>2012.38</v>
      </c>
      <c r="C51" s="19">
        <v>995.21310000000005</v>
      </c>
      <c r="D51" s="19">
        <v>420.68220000000002</v>
      </c>
      <c r="E51" s="19"/>
    </row>
    <row r="52" spans="1:5" x14ac:dyDescent="0.25">
      <c r="A52" s="21" t="s">
        <v>58</v>
      </c>
      <c r="B52" s="19">
        <v>1527.52055</v>
      </c>
      <c r="C52" s="19">
        <v>836.81154000000004</v>
      </c>
      <c r="D52" s="19">
        <v>476.47485999999998</v>
      </c>
      <c r="E52" s="19"/>
    </row>
    <row r="53" spans="1:5" ht="30" x14ac:dyDescent="0.25">
      <c r="A53" s="21" t="s">
        <v>59</v>
      </c>
      <c r="B53" s="19">
        <v>1601.53332</v>
      </c>
      <c r="C53" s="19">
        <v>153.63768999999999</v>
      </c>
      <c r="D53" s="19"/>
      <c r="E53" s="19">
        <v>1441.22398</v>
      </c>
    </row>
    <row r="54" spans="1:5" x14ac:dyDescent="0.25">
      <c r="A54" s="21" t="s">
        <v>60</v>
      </c>
      <c r="B54" s="19">
        <v>131.37762000000001</v>
      </c>
      <c r="C54" s="19"/>
      <c r="D54" s="19"/>
      <c r="E54" s="19"/>
    </row>
    <row r="55" spans="1:5" x14ac:dyDescent="0.25">
      <c r="A55" s="21" t="s">
        <v>61</v>
      </c>
      <c r="B55" s="19">
        <v>412728.54749999999</v>
      </c>
      <c r="C55" s="19"/>
      <c r="D55" s="19"/>
      <c r="E55" s="19"/>
    </row>
    <row r="56" spans="1:5" ht="30" x14ac:dyDescent="0.25">
      <c r="A56" s="21" t="s">
        <v>62</v>
      </c>
      <c r="B56" s="19">
        <v>-4122.2209499999999</v>
      </c>
      <c r="C56" s="19">
        <v>-3307.9594099999999</v>
      </c>
      <c r="D56" s="19">
        <v>-268.31707999999998</v>
      </c>
      <c r="E56" s="19"/>
    </row>
    <row r="57" spans="1:5" x14ac:dyDescent="0.25">
      <c r="A57" s="21" t="s">
        <v>63</v>
      </c>
      <c r="B57" s="19">
        <v>1.7760000000000001E-2</v>
      </c>
      <c r="C57" s="19"/>
      <c r="D57" s="19"/>
      <c r="E57" s="19"/>
    </row>
    <row r="58" spans="1:5" x14ac:dyDescent="0.25">
      <c r="A58" s="21" t="s">
        <v>64</v>
      </c>
      <c r="B58" s="19">
        <v>-780.48909000000003</v>
      </c>
      <c r="C58" s="19">
        <v>-613.43462999999997</v>
      </c>
      <c r="D58" s="19">
        <v>-63.933880000000002</v>
      </c>
      <c r="E58" s="19"/>
    </row>
    <row r="59" spans="1:5" x14ac:dyDescent="0.25">
      <c r="A59" s="21" t="s">
        <v>65</v>
      </c>
      <c r="B59" s="19">
        <v>5.0000000000000002E-5</v>
      </c>
      <c r="C59" s="19"/>
      <c r="D59" s="19"/>
      <c r="E59" s="19"/>
    </row>
    <row r="60" spans="1:5" ht="30" x14ac:dyDescent="0.25">
      <c r="A60" s="21" t="s">
        <v>66</v>
      </c>
      <c r="B60" s="19">
        <v>20</v>
      </c>
      <c r="C60" s="19"/>
      <c r="D60" s="19"/>
      <c r="E60" s="19"/>
    </row>
    <row r="61" spans="1:5" x14ac:dyDescent="0.25">
      <c r="A61" s="21" t="s">
        <v>67</v>
      </c>
      <c r="B61" s="19">
        <v>2886.3557500000002</v>
      </c>
      <c r="C61" s="19">
        <v>2121.9679500000002</v>
      </c>
      <c r="D61" s="19">
        <v>297.76837999999998</v>
      </c>
      <c r="E61" s="19"/>
    </row>
    <row r="62" spans="1:5" x14ac:dyDescent="0.25">
      <c r="A62" s="21" t="s">
        <v>68</v>
      </c>
      <c r="B62" s="19">
        <v>160088.09244000001</v>
      </c>
      <c r="C62" s="19"/>
      <c r="D62" s="19"/>
      <c r="E62" s="19"/>
    </row>
    <row r="63" spans="1:5" x14ac:dyDescent="0.25">
      <c r="A63" s="21" t="s">
        <v>69</v>
      </c>
      <c r="B63" s="19">
        <v>1604.5552299999999</v>
      </c>
      <c r="C63" s="19">
        <v>1144.08</v>
      </c>
      <c r="D63" s="19">
        <v>112.90962</v>
      </c>
      <c r="E63" s="19"/>
    </row>
    <row r="64" spans="1:5" x14ac:dyDescent="0.25">
      <c r="A64" s="21" t="s">
        <v>70</v>
      </c>
      <c r="B64" s="19">
        <v>69.466999999999999</v>
      </c>
      <c r="C64" s="19"/>
      <c r="D64" s="19"/>
      <c r="E64" s="19"/>
    </row>
    <row r="65" spans="1:5" x14ac:dyDescent="0.25">
      <c r="A65" s="21" t="s">
        <v>71</v>
      </c>
      <c r="B65" s="19">
        <v>-5858.9758000000002</v>
      </c>
      <c r="C65" s="19"/>
      <c r="D65" s="19"/>
      <c r="E65" s="19"/>
    </row>
    <row r="66" spans="1:5" ht="30" x14ac:dyDescent="0.25">
      <c r="A66" s="21" t="s">
        <v>72</v>
      </c>
      <c r="B66" s="19">
        <v>5363.0618400000003</v>
      </c>
      <c r="C66" s="19">
        <v>3581.3493100000001</v>
      </c>
      <c r="D66" s="19">
        <v>1557.37853</v>
      </c>
      <c r="E66" s="19"/>
    </row>
    <row r="67" spans="1:5" x14ac:dyDescent="0.25">
      <c r="A67" s="21" t="s">
        <v>73</v>
      </c>
      <c r="B67" s="19">
        <v>200</v>
      </c>
      <c r="C67" s="19"/>
      <c r="D67" s="19"/>
      <c r="E67" s="19"/>
    </row>
    <row r="68" spans="1:5" x14ac:dyDescent="0.25">
      <c r="A68" s="21" t="s">
        <v>74</v>
      </c>
      <c r="B68" s="19">
        <v>99.12</v>
      </c>
      <c r="C68" s="19"/>
      <c r="D68" s="19"/>
      <c r="E68" s="19"/>
    </row>
    <row r="69" spans="1:5" x14ac:dyDescent="0.25">
      <c r="A69" s="23" t="s">
        <v>75</v>
      </c>
      <c r="B69" s="20">
        <v>591165.702208</v>
      </c>
      <c r="C69" s="20">
        <v>12103.863660000001</v>
      </c>
      <c r="D69" s="20">
        <v>5283.2936300000001</v>
      </c>
      <c r="E69" s="20">
        <v>3661.8855400000002</v>
      </c>
    </row>
  </sheetData>
  <mergeCells count="33">
    <mergeCell ref="A31:D31"/>
    <mergeCell ref="A32:D32"/>
    <mergeCell ref="A26:D26"/>
    <mergeCell ref="A27:D27"/>
    <mergeCell ref="A28:D28"/>
    <mergeCell ref="A29:D29"/>
    <mergeCell ref="A30:D30"/>
    <mergeCell ref="A21:D21"/>
    <mergeCell ref="A22:D22"/>
    <mergeCell ref="A23:D23"/>
    <mergeCell ref="A24:D24"/>
    <mergeCell ref="A25:D25"/>
    <mergeCell ref="A17:D17"/>
    <mergeCell ref="A14:D14"/>
    <mergeCell ref="A18:D18"/>
    <mergeCell ref="A19:D19"/>
    <mergeCell ref="A20:D20"/>
    <mergeCell ref="A1:E1"/>
    <mergeCell ref="A2:E2"/>
    <mergeCell ref="A5:D5"/>
    <mergeCell ref="A33:D33"/>
    <mergeCell ref="A35:A36"/>
    <mergeCell ref="B35:B36"/>
    <mergeCell ref="C35:E35"/>
    <mergeCell ref="A7:D7"/>
    <mergeCell ref="A8:D8"/>
    <mergeCell ref="A9:D9"/>
    <mergeCell ref="A10:D10"/>
    <mergeCell ref="A11:D11"/>
    <mergeCell ref="A12:D12"/>
    <mergeCell ref="A13:D13"/>
    <mergeCell ref="A15:D15"/>
    <mergeCell ref="A16:D16"/>
  </mergeCells>
  <pageMargins left="0.70866141732283472" right="0.70866141732283472" top="0.74803149606299213" bottom="0.74803149606299213" header="0.31496062992125984" footer="0.31496062992125984"/>
  <pageSetup paperSize="9" scale="70" orientation="portrait" r:id="rId1"/>
  <headerFooter>
    <oddFooter>&amp;C&amp;P</oddFooter>
  </headerFooter>
  <rowBreaks count="1" manualBreakCount="1">
    <brk id="3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view="pageBreakPreview" topLeftCell="A10" zoomScaleNormal="100" zoomScaleSheetLayoutView="100" workbookViewId="0">
      <selection activeCell="B18" sqref="B18"/>
    </sheetView>
  </sheetViews>
  <sheetFormatPr defaultRowHeight="15" x14ac:dyDescent="0.25"/>
  <cols>
    <col min="1" max="1" width="38.28515625" customWidth="1"/>
    <col min="2" max="2" width="13.140625" customWidth="1"/>
    <col min="3" max="3" width="14" customWidth="1"/>
    <col min="4" max="4" width="15" customWidth="1"/>
    <col min="5" max="6" width="15.42578125" customWidth="1"/>
    <col min="7" max="8" width="15.140625" customWidth="1"/>
    <col min="9" max="9" width="14.28515625" customWidth="1"/>
    <col min="10" max="10" width="12.7109375" customWidth="1"/>
    <col min="11" max="11" width="11" customWidth="1"/>
    <col min="12" max="12" width="14.5703125" customWidth="1"/>
    <col min="13" max="15" width="14" customWidth="1"/>
    <col min="16" max="16" width="10.42578125" customWidth="1"/>
  </cols>
  <sheetData>
    <row r="1" spans="1:20" s="29" customFormat="1" ht="15.75" x14ac:dyDescent="0.25">
      <c r="A1" s="43" t="s">
        <v>42</v>
      </c>
      <c r="C1" s="30" t="s">
        <v>13</v>
      </c>
    </row>
    <row r="2" spans="1:20" x14ac:dyDescent="0.25">
      <c r="A2" s="38" t="str">
        <f>TEXT(EndData2,"[$-FC19]ДД.ММ.ГГГ")</f>
        <v>29.09.2016</v>
      </c>
      <c r="B2" s="38">
        <f>A2+1</f>
        <v>42643</v>
      </c>
      <c r="C2" s="44" t="str">
        <f>TEXT(B2,"[$-FC19]ДД.ММ.ГГГ")</f>
        <v>30.09.2016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6.25" x14ac:dyDescent="0.25">
      <c r="A4" s="25" t="s">
        <v>31</v>
      </c>
      <c r="B4" s="40">
        <v>5000</v>
      </c>
      <c r="C4" s="40"/>
      <c r="D4" s="40"/>
      <c r="E4" s="40"/>
      <c r="F4" s="40"/>
      <c r="G4" s="40"/>
      <c r="H4" s="40"/>
      <c r="I4" s="40"/>
      <c r="J4" s="40"/>
      <c r="K4" s="40"/>
      <c r="L4" s="40"/>
      <c r="M4" s="40"/>
      <c r="N4" s="40"/>
      <c r="O4" s="40"/>
      <c r="P4" s="26">
        <v>5000</v>
      </c>
      <c r="Q4" s="27"/>
      <c r="R4" s="27"/>
      <c r="S4" s="27"/>
      <c r="T4" s="27"/>
    </row>
    <row r="5" spans="1:20" ht="90" x14ac:dyDescent="0.25">
      <c r="A5" s="25" t="s">
        <v>32</v>
      </c>
      <c r="B5" s="40">
        <v>27487.714909999999</v>
      </c>
      <c r="C5" s="40">
        <v>1116.1905200000001</v>
      </c>
      <c r="D5" s="40"/>
      <c r="E5" s="40"/>
      <c r="F5" s="40"/>
      <c r="G5" s="40"/>
      <c r="H5" s="40"/>
      <c r="I5" s="40"/>
      <c r="J5" s="40"/>
      <c r="K5" s="40"/>
      <c r="L5" s="40"/>
      <c r="M5" s="40"/>
      <c r="N5" s="40"/>
      <c r="O5" s="40"/>
      <c r="P5" s="26">
        <v>28603.905429999999</v>
      </c>
      <c r="Q5" s="27"/>
      <c r="R5" s="27"/>
      <c r="S5" s="27"/>
      <c r="T5" s="27"/>
    </row>
    <row r="6" spans="1:20" ht="64.5" x14ac:dyDescent="0.25">
      <c r="A6" s="25" t="s">
        <v>33</v>
      </c>
      <c r="B6" s="40">
        <v>29370.228029999998</v>
      </c>
      <c r="C6" s="40"/>
      <c r="D6" s="40"/>
      <c r="E6" s="40"/>
      <c r="F6" s="40"/>
      <c r="G6" s="40"/>
      <c r="H6" s="40"/>
      <c r="I6" s="40">
        <v>7934.6894899999998</v>
      </c>
      <c r="J6" s="40"/>
      <c r="K6" s="40">
        <v>540.97263999999996</v>
      </c>
      <c r="L6" s="40"/>
      <c r="M6" s="40"/>
      <c r="N6" s="40"/>
      <c r="O6" s="40"/>
      <c r="P6" s="26">
        <v>37845.890160000003</v>
      </c>
      <c r="Q6" s="27"/>
      <c r="R6" s="27"/>
      <c r="S6" s="27"/>
      <c r="T6" s="27"/>
    </row>
    <row r="7" spans="1:20" ht="319.5" x14ac:dyDescent="0.25">
      <c r="A7" s="25" t="s">
        <v>34</v>
      </c>
      <c r="B7" s="40"/>
      <c r="C7" s="40"/>
      <c r="D7" s="40"/>
      <c r="E7" s="40"/>
      <c r="F7" s="40"/>
      <c r="G7" s="40"/>
      <c r="H7" s="40"/>
      <c r="I7" s="40"/>
      <c r="J7" s="40">
        <v>1700</v>
      </c>
      <c r="K7" s="40"/>
      <c r="L7" s="40"/>
      <c r="M7" s="40"/>
      <c r="N7" s="40"/>
      <c r="O7" s="40"/>
      <c r="P7" s="26">
        <v>1700</v>
      </c>
      <c r="Q7" s="27"/>
      <c r="R7" s="27"/>
      <c r="S7" s="27"/>
      <c r="T7" s="27"/>
    </row>
    <row r="8" spans="1:20" ht="153.75" x14ac:dyDescent="0.25">
      <c r="A8" s="25" t="s">
        <v>35</v>
      </c>
      <c r="B8" s="40">
        <v>1802.7763600000001</v>
      </c>
      <c r="C8" s="40"/>
      <c r="D8" s="40"/>
      <c r="E8" s="40"/>
      <c r="F8" s="40"/>
      <c r="G8" s="40"/>
      <c r="H8" s="40"/>
      <c r="I8" s="40"/>
      <c r="J8" s="40"/>
      <c r="K8" s="40"/>
      <c r="L8" s="40"/>
      <c r="M8" s="40"/>
      <c r="N8" s="40"/>
      <c r="O8" s="40"/>
      <c r="P8" s="26">
        <v>1802.7763600000001</v>
      </c>
      <c r="Q8" s="27"/>
      <c r="R8" s="27"/>
      <c r="S8" s="27"/>
      <c r="T8" s="27"/>
    </row>
    <row r="9" spans="1:20" ht="64.5" x14ac:dyDescent="0.25">
      <c r="A9" s="25" t="s">
        <v>36</v>
      </c>
      <c r="B9" s="40"/>
      <c r="C9" s="40"/>
      <c r="D9" s="40"/>
      <c r="E9" s="40"/>
      <c r="F9" s="40"/>
      <c r="G9" s="40"/>
      <c r="H9" s="40"/>
      <c r="I9" s="40"/>
      <c r="J9" s="40"/>
      <c r="K9" s="40">
        <v>390.22899999999998</v>
      </c>
      <c r="L9" s="40"/>
      <c r="M9" s="40"/>
      <c r="N9" s="40"/>
      <c r="O9" s="40"/>
      <c r="P9" s="26">
        <v>390.22899999999998</v>
      </c>
      <c r="Q9" s="27"/>
      <c r="R9" s="27"/>
      <c r="S9" s="27"/>
      <c r="T9" s="27"/>
    </row>
    <row r="10" spans="1:20" ht="64.5" x14ac:dyDescent="0.25">
      <c r="A10" s="25" t="s">
        <v>37</v>
      </c>
      <c r="B10" s="40"/>
      <c r="C10" s="40"/>
      <c r="D10" s="40"/>
      <c r="E10" s="40"/>
      <c r="F10" s="40"/>
      <c r="G10" s="40"/>
      <c r="H10" s="40"/>
      <c r="I10" s="40"/>
      <c r="J10" s="40"/>
      <c r="K10" s="40"/>
      <c r="L10" s="40"/>
      <c r="M10" s="40">
        <v>8343.7369999999992</v>
      </c>
      <c r="N10" s="40"/>
      <c r="O10" s="40"/>
      <c r="P10" s="26">
        <v>8343.7369999999992</v>
      </c>
      <c r="Q10" s="27"/>
      <c r="R10" s="27"/>
      <c r="S10" s="27"/>
      <c r="T10" s="27"/>
    </row>
    <row r="11" spans="1:20" ht="51.75" x14ac:dyDescent="0.25">
      <c r="A11" s="25" t="s">
        <v>38</v>
      </c>
      <c r="B11" s="40"/>
      <c r="C11" s="40"/>
      <c r="D11" s="40"/>
      <c r="E11" s="40"/>
      <c r="F11" s="40"/>
      <c r="G11" s="40">
        <v>2891.2</v>
      </c>
      <c r="H11" s="40"/>
      <c r="I11" s="40"/>
      <c r="J11" s="40"/>
      <c r="K11" s="40"/>
      <c r="L11" s="40"/>
      <c r="M11" s="40"/>
      <c r="N11" s="40"/>
      <c r="O11" s="40"/>
      <c r="P11" s="26">
        <v>2891.2</v>
      </c>
      <c r="Q11" s="27"/>
      <c r="R11" s="27"/>
      <c r="S11" s="27"/>
      <c r="T11" s="27"/>
    </row>
    <row r="12" spans="1:20" ht="26.25" x14ac:dyDescent="0.25">
      <c r="A12" s="25" t="s">
        <v>39</v>
      </c>
      <c r="B12" s="40"/>
      <c r="C12" s="40"/>
      <c r="D12" s="40"/>
      <c r="E12" s="40">
        <v>-41.936</v>
      </c>
      <c r="F12" s="40"/>
      <c r="G12" s="40"/>
      <c r="H12" s="40"/>
      <c r="I12" s="40"/>
      <c r="J12" s="40"/>
      <c r="K12" s="40"/>
      <c r="L12" s="40"/>
      <c r="M12" s="40"/>
      <c r="N12" s="40"/>
      <c r="O12" s="40"/>
      <c r="P12" s="26">
        <v>-41.936</v>
      </c>
      <c r="Q12" s="27"/>
      <c r="R12" s="27"/>
      <c r="S12" s="27"/>
      <c r="T12" s="27"/>
    </row>
    <row r="13" spans="1:20" ht="102.75" x14ac:dyDescent="0.25">
      <c r="A13" s="25" t="s">
        <v>40</v>
      </c>
      <c r="B13" s="40">
        <v>364.41</v>
      </c>
      <c r="C13" s="40"/>
      <c r="D13" s="40"/>
      <c r="E13" s="40"/>
      <c r="F13" s="40"/>
      <c r="G13" s="40"/>
      <c r="H13" s="40"/>
      <c r="I13" s="40"/>
      <c r="J13" s="40"/>
      <c r="K13" s="40"/>
      <c r="L13" s="40"/>
      <c r="M13" s="40"/>
      <c r="N13" s="40"/>
      <c r="O13" s="40"/>
      <c r="P13" s="26">
        <v>364.41</v>
      </c>
      <c r="Q13" s="27"/>
      <c r="R13" s="27"/>
      <c r="S13" s="27"/>
      <c r="T13" s="27"/>
    </row>
    <row r="14" spans="1:20" x14ac:dyDescent="0.25">
      <c r="A14" s="33" t="s">
        <v>41</v>
      </c>
      <c r="B14" s="41">
        <v>64025.129300000001</v>
      </c>
      <c r="C14" s="41">
        <v>1116.1905200000001</v>
      </c>
      <c r="D14" s="41"/>
      <c r="E14" s="41">
        <v>-41.936</v>
      </c>
      <c r="F14" s="41"/>
      <c r="G14" s="41">
        <v>2891.2</v>
      </c>
      <c r="H14" s="41"/>
      <c r="I14" s="41">
        <v>7934.6894899999998</v>
      </c>
      <c r="J14" s="41">
        <v>1700</v>
      </c>
      <c r="K14" s="41">
        <v>931.20164</v>
      </c>
      <c r="L14" s="41"/>
      <c r="M14" s="41">
        <v>8343.7369999999992</v>
      </c>
      <c r="N14" s="41"/>
      <c r="O14" s="41"/>
      <c r="P14" s="26">
        <v>86900.211949999997</v>
      </c>
      <c r="Q14" s="34"/>
      <c r="R14" s="34"/>
      <c r="S14" s="34"/>
      <c r="T14" s="34"/>
    </row>
    <row r="16" spans="1:20" x14ac:dyDescent="0.25">
      <c r="A16" s="37" t="s">
        <v>30</v>
      </c>
      <c r="B16" s="36">
        <f>Учреждения!B69+'Муниципальные районы'!P14</f>
        <v>678065.91415800003</v>
      </c>
    </row>
    <row r="17" spans="1:2" ht="32.25" customHeight="1" x14ac:dyDescent="0.25">
      <c r="A17" s="37" t="str">
        <f>CONCATENATE("Остатки бюджетных средств на ",C2,"г.")</f>
        <v>Остатки бюджетных средств на 30.09.2016г.</v>
      </c>
      <c r="B17" s="36">
        <f>2246200.9</f>
        <v>2246200.9</v>
      </c>
    </row>
  </sheetData>
  <pageMargins left="0.23622047244094491" right="0.23622047244094491" top="0.74803149606299213" bottom="0.74803149606299213" header="0.31496062992125984" footer="0.31496062992125984"/>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2016-10-03T04:40:51Z</dcterms:modified>
</cp:coreProperties>
</file>