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5" windowWidth="14805" windowHeight="7950"/>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Учреждения!$34:$35</definedName>
    <definedName name="_xlnm.Print_Area" localSheetId="1">'Муниципальные районы'!$A$1:$P$37</definedName>
    <definedName name="_xlnm.Print_Area" localSheetId="0">Учреждения!$A$1:$E$78</definedName>
  </definedNames>
  <calcPr calcId="162913" refMode="R1C1"/>
</workbook>
</file>

<file path=xl/calcChain.xml><?xml version="1.0" encoding="utf-8"?>
<calcChain xmlns="http://schemas.openxmlformats.org/spreadsheetml/2006/main">
  <c r="E8" i="1" l="1"/>
  <c r="E32" i="1"/>
  <c r="E9" i="1"/>
  <c r="E19" i="1"/>
  <c r="E18" i="1"/>
  <c r="E30" i="1"/>
  <c r="E29" i="1"/>
  <c r="E31" i="1"/>
  <c r="E13" i="1"/>
  <c r="E20" i="1"/>
  <c r="E27" i="1"/>
  <c r="E28" i="1"/>
  <c r="E25" i="1"/>
  <c r="E24" i="1"/>
  <c r="E21" i="1"/>
  <c r="E16" i="1" l="1"/>
  <c r="E15" i="1"/>
  <c r="E14" i="1"/>
  <c r="E12" i="1"/>
  <c r="E11" i="1"/>
  <c r="E10" i="1"/>
  <c r="B35" i="2"/>
  <c r="A2" i="2" l="1"/>
  <c r="B2" i="2" s="1"/>
  <c r="C2" i="2" s="1"/>
  <c r="A36" i="2" s="1"/>
  <c r="H1" i="1" l="1"/>
  <c r="A5" i="1" s="1"/>
  <c r="H2" i="1"/>
  <c r="G1" i="1"/>
  <c r="G2" i="1"/>
  <c r="A2" i="1" l="1"/>
</calcChain>
</file>

<file path=xl/sharedStrings.xml><?xml version="1.0" encoding="utf-8"?>
<sst xmlns="http://schemas.openxmlformats.org/spreadsheetml/2006/main" count="127" uniqueCount="126">
  <si>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</si>
  <si>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</si>
  <si>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</si>
  <si>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</si>
  <si>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</si>
  <si>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</si>
  <si>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</si>
  <si>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</si>
  <si>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</si>
  <si>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</si>
  <si>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</si>
  <si>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</si>
  <si>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</si>
  <si>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</si>
  <si>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</si>
  <si>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</si>
  <si>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</si>
  <si>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</si>
  <si>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</si>
  <si>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</si>
  <si>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</si>
  <si>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</si>
  <si>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</si>
  <si>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</si>
  <si>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</si>
  <si>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</si>
  <si>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</si>
  <si>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</si>
  <si>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</si>
  <si>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</si>
  <si>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</si>
  <si>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Дотации на выравнивание бюджетной обеспеченности поселений</t>
  </si>
  <si>
    <t>Дотации на выравнивание бюджетной обеспеченности муниципальных районов (городских округов)</t>
  </si>
  <si>
    <t>Дотации на поддержку мер по обеспечению сбалансированности бюджетов</t>
  </si>
  <si>
    <t>Субсидии местным бюджетам, связанные с выравниванием обеспеченности муниципальных образований в Камчатском крае по реализации ими их расходных обязательств</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</si>
  <si>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инвестиционных мероприятий и субсидий, которым присвоены отдельные коды)</t>
  </si>
  <si>
    <t>Субсидии местным бюджетам на реализацию инвестиционных  мероприятий соответствующей подпрограммы соответствующей государственной программы Камчатского края</t>
  </si>
  <si>
    <t>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 предусмотренной законом Камчатского края</t>
  </si>
  <si>
    <t>Субвенции муниципальным районам в Камчатском крае для осуществления  полномочий органов государственной власти Камчатского края по расчету и предоставлению дотаций  бюджетам поселений</t>
  </si>
  <si>
    <t>Субвенции для осуществления  государственных полномочий Камчатского края по образованию и организации деятельности комиссий по делам несовершеннолетних и защите их прав муниципальных районов и городских округов в Камчатском крае</t>
  </si>
  <si>
    <t>Субвенции для осуществления отдельных  государственных полномочий Камчатского края  по социальному обслуживанию граждан в Камчатском крае</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</si>
  <si>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</si>
  <si>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Камчатского края по вопросам предоставления мер социальной поддержки отдельным категориям граждан, проживающим в Камчатском крае, по проезду на автомобильном транспорте общего пользования городского сообщения</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</si>
  <si>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проживающим в Камчатском крае, по проезду на автомобильном транспорте общего пользования пригородного сообщения</t>
  </si>
  <si>
    <t>Субвенции для осуществления  государственных полномочий по опеке и попечительству в Камчатском крае в части  расходов на выплату вознаграждения опекунам совершеннолетних недееспособных граждан, проживающим в Камчатском крае</t>
  </si>
  <si>
    <t>Субвенции для осуществления  государственных полномочий по опеке и попечительству в Камчатском крае в части социальной поддержки детей-сирот и детей, оставшихся без попечения родителей, переданных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дополнительной меры социальной поддержки по содержанию отдельных лиц из числа детей-сирот и детей, оставшихся без попечения родителей, обучающихся в общеобразовательных организациях и ранее находившихся под попечительством, попечителям которых выплачивались денежные средства на их содержание,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</si>
  <si>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</si>
  <si>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</si>
  <si>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ежемесячной доплаты к заработной плате педагогическим работникам, имеющим ученые степени доктора наук, кандидата наук, государственные награды СССР, РСФСР и Российской Федерации, в отдельных муниципальных образовательных организациях в Камчатском крае</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</si>
  <si>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</si>
  <si>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Иные межбюджетные трансферты на  поддержку экономического и социального развития коренных малочисленных народов Севера,Сибири и Дальнего Востока Российской Федерации</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</si>
  <si>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</si>
  <si>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для осуществления государственных полномочий Камчатского края по вопросам предоставления гражданам субсидий на оплату жилого помещения и коммунальных услуг</t>
  </si>
  <si>
    <t>Субвенции для осуществления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t>
  </si>
  <si>
    <t>Субвенции для осуществления  полномочий Камчатского края на государственную регистрации актов гражданского состояния</t>
  </si>
  <si>
    <t>Субвенции на осуществление  государственных полномочий Камчатского края по организации проведения мероприятий по отлову и содержанию безнадзорных животных в Камчатском крае</t>
  </si>
  <si>
    <t>Иные межбюджетные трансферты на капитальный ремонт котельной № 4 в сельском поселении "село Тигиль"</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</si>
  <si>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</si>
  <si>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(софинансирование за счет средств краевого бюджета)</t>
  </si>
  <si>
    <t>Реализация мероприятий федеральной целевой программы "Повышение устойчивости жилых домов, основных объектов и систем жизнеобеспечения в сейсмических районах Российской Федерации на 2009 - 2018 годы" (софинансирование за счет средств краевого бюджета)</t>
  </si>
  <si>
    <t>Всего:</t>
  </si>
  <si>
    <t>13.10.2016</t>
  </si>
  <si>
    <t>Законодательное Собрание Камчатского края</t>
  </si>
  <si>
    <t>Контрольно-счетная палата Камчатского края</t>
  </si>
  <si>
    <t>Правительство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</si>
  <si>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</si>
  <si>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</si>
  <si>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</si>
  <si>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</si>
  <si>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</si>
  <si>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</si>
  <si>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Камчатского края</t>
  </si>
  <si>
    <t>Министерство образования и науки Камчатского края</t>
  </si>
  <si>
    <t>Министерство здравоохранения Камчатского края</t>
  </si>
  <si>
    <t>Министерство социального развития и труда Камчатского края</t>
  </si>
  <si>
    <t>Министерство культуры Камчатского края</t>
  </si>
  <si>
    <t>Министерство специальных программ и по делам казачества Камчатского края</t>
  </si>
  <si>
    <t>Агентство по информатизации и связи Камчатского края</t>
  </si>
  <si>
    <t>Министерство имущественных и земельных отношений Камчатского края</t>
  </si>
  <si>
    <t>Агентство записи актов гражданского состояния Камчатского края</t>
  </si>
  <si>
    <t>Агентство по делам архивов Камчатского края</t>
  </si>
  <si>
    <t>Агентство по занятости населения и миграционной политике Камчатского края</t>
  </si>
  <si>
    <t>Агентство по ветеринарии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</si>
  <si>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</si>
  <si>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</si>
  <si>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</si>
  <si>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технического надзора Камчатского края</t>
  </si>
  <si>
    <t>Инспекция государственного строительного надзора Камчатского края</t>
  </si>
  <si>
    <t>Государственная жилищная инспекция Камчатского края</t>
  </si>
  <si>
    <t>Инспекция государственного экологического надзора Камчатского края</t>
  </si>
  <si>
    <t>Государственная инспекция по контролю в сфере закупок Камчатского края</t>
  </si>
  <si>
    <t>Избирательная комиссия Камчатского края</t>
  </si>
  <si>
    <t>Министерство экономического развития и торговли Камчатского края</t>
  </si>
  <si>
    <t>Петропавловск-Камчатская городская территориальная избирательная комиссия</t>
  </si>
  <si>
    <t>Палата Уполномоченных в Камчатском крае</t>
  </si>
  <si>
    <t>Агентство по внутренней политике Камчатского края</t>
  </si>
  <si>
    <t>Министерство спорта и молодежной политики Камчатского края</t>
  </si>
  <si>
    <t>Агентство лесного хозяйства и охраны животного мира Камчатского края</t>
  </si>
  <si>
    <t>Агентство по туризму и внешним связям Камчатского края</t>
  </si>
  <si>
    <t>администрация Корякского округа</t>
  </si>
  <si>
    <t>Министерство территориального развития Камчатского края</t>
  </si>
  <si>
    <t>Агентство инвестиций и предпринимательства Камчатского края</t>
  </si>
  <si>
    <t>ИТОГО</t>
  </si>
  <si>
    <t>30.09.2016</t>
  </si>
  <si>
    <t>Субсидии бюджетам субъектов Российской Федерации на 1 килограмм реализованного и (или) отгруженного на собственную переработку молока</t>
  </si>
  <si>
    <t>Субсидии бюджетам субъектов Российской Федерации на возмещение части процентной ставки по инвестиционным кредитам (займам) на развитие животноводства, переработки и развития инфраструктуры и логистического обеспечения рынков продукции животноводства</t>
  </si>
  <si>
    <t>Субсидии бюджетам субъектов Российской Федерации на возмещение части процентной ставки по краткосрочным кредитам (займам) на переработку продукции растениеводства и животноводства в области развития оптово-распределительных центров</t>
  </si>
  <si>
    <t>Единая субвенция бюджетам субъектов Российской Федерации</t>
  </si>
  <si>
    <t>Субсидии бюджетам субъектов Российской Федерации на создание в общеобразовательных организациях, расположенных в сельской местности, условий для занятий физической культурой и спортом</t>
  </si>
  <si>
    <t xml:space="preserve">Субсидии бюджетам на реализацию мероприятий государственной программы Российской Федерации "Доступная среда" на 2011 - 2020 годы </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</si>
  <si>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</si>
  <si>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Межбюджетные трансферты, передаваемые бюджетам субъектов Российской Федерации на выплату региональной доплаты к пенсии</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</si>
  <si>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</si>
  <si>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Субвенции бюджетам субъектов Российской Федерации на осуществление отдельных полномочий в области лесных отношений</t>
  </si>
  <si>
    <t>Возврат остатков субсидий, субвенций и иных межбюджетных трансфертов, имеющих целевое назначение, прошлых лет из бюджетов субъектов Российской Федерации</t>
  </si>
  <si>
    <t>Дотации бюджетам субъектов Российской Федерации на выравнивание бюджетной обеспеченности</t>
  </si>
  <si>
    <t>Предоставление бюджетного кредита</t>
  </si>
  <si>
    <t>Межбюджетные трансферты, передаваемые бюджетам субъектов Российской Федерации на содержание членов Совета Федерации и их помощников</t>
  </si>
  <si>
    <t>Межбюджетные трансферты, передаваемые бюджетам субъектов Российской Федерации на содержание депутатов Государственной Думы и их помощников</t>
  </si>
  <si>
    <t>Субсидии бюджетам субъектов Российской Федерации на оказание адресной финансовой поддержки спортивным организациям, осуществляющим подготовку спортивного резерва для сборных команд Российской Федерации</t>
  </si>
  <si>
    <t>Дотации бюджетам субъектов Российской Федерации на поддержку мер по обеспечению сбалансированности бюджетов</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</si>
  <si>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</si>
  <si>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</si>
  <si>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</si>
  <si>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</si>
  <si>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Межбюджетные трансферты, передаваемые бюджетам субъектов Российской Федерации на единовременные компенсационные выплаты медицинским работникам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</si>
</sst>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0"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0"/>
      <name val="Times New Roman"/>
      <family val="1"/>
    </font>
    <font>
      <sz val="10"/>
      <color theme="1"/>
      <name val="Calibri"/>
      <family val="2"/>
      <scheme val="minor"/>
    </font>
    <font>
      <sz val="11"/>
      <color theme="1"/>
      <name val="Times New Roman"/>
      <family val="1"/>
    </font>
    <font>
      <sz val="10"/>
      <name val="Times New Roman"/>
      <family val="1"/>
    </font>
    <font>
      <sz val="12"/>
      <color theme="1"/>
      <name val="Times New Roman"/>
      <family val="1"/>
    </font>
    <font>
      <b/>
      <sz val="12"/>
      <name val="Times New Roman"/>
      <family val="1"/>
    </font>
    <font>
      <sz val="11"/>
      <color theme="0" tint="-0.34998626667073579"/>
      <name val="Calibri"/>
      <family val="2"/>
      <scheme val="minor"/>
    </font>
    <font>
      <b/>
      <sz val="10"/>
      <color theme="1"/>
      <name val="Calibri"/>
      <family val="2"/>
      <scheme val="minor"/>
    </font>
    <font>
      <b/>
      <sz val="11"/>
      <color theme="1"/>
      <name val="Times New Roman"/>
      <family val="1"/>
      <charset val="204"/>
    </font>
    <font>
      <b/>
      <sz val="11"/>
      <color theme="1"/>
      <name val="Calibri"/>
      <family val="2"/>
      <charset val="204"/>
      <scheme val="minor"/>
    </font>
    <font>
      <sz val="12"/>
      <color theme="0"/>
      <name val="Times New Roman"/>
      <family val="1"/>
    </font>
    <font>
      <sz val="11"/>
      <color theme="0"/>
      <name val="Calibri"/>
      <family val="2"/>
      <scheme val="minor"/>
    </font>
    <font>
      <b/>
      <sz val="9"/>
      <color theme="0"/>
      <name val="Times New Roman"/>
      <family val="1"/>
      <charset val="20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8">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5" fillId="2" borderId="4" xfId="0" applyNumberFormat="1" applyFont="1" applyFill="1" applyBorder="1" applyAlignment="1"/>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164" fontId="3" fillId="0" borderId="4" xfId="0" applyNumberFormat="1" applyFont="1" applyBorder="1" applyAlignment="1">
      <alignment horizontal="right" vertical="center" wrapText="1"/>
    </xf>
    <xf numFmtId="164" fontId="2" fillId="0" borderId="4" xfId="0" applyNumberFormat="1" applyFont="1" applyBorder="1" applyAlignment="1">
      <alignment horizontal="right" vertical="center" wrapText="1"/>
    </xf>
    <xf numFmtId="49" fontId="3" fillId="0" borderId="4" xfId="0" applyNumberFormat="1" applyFont="1" applyBorder="1" applyAlignment="1">
      <alignment horizontal="left" vertical="center" wrapText="1"/>
    </xf>
    <xf numFmtId="14" fontId="0" fillId="0" borderId="0" xfId="0" applyNumberFormat="1"/>
    <xf numFmtId="49" fontId="2" fillId="0" borderId="4" xfId="0" applyNumberFormat="1" applyFont="1" applyBorder="1" applyAlignment="1">
      <alignment horizontal="left" vertical="center" wrapText="1"/>
    </xf>
    <xf numFmtId="164" fontId="7" fillId="2" borderId="4" xfId="0" applyNumberFormat="1" applyFont="1" applyFill="1" applyBorder="1" applyAlignment="1">
      <alignment horizontal="center" vertical="center" wrapText="1"/>
    </xf>
    <xf numFmtId="49" fontId="6" fillId="2" borderId="4" xfId="0" applyNumberFormat="1" applyFont="1" applyFill="1" applyBorder="1" applyAlignment="1">
      <alignment horizontal="left" wrapText="1"/>
    </xf>
    <xf numFmtId="164" fontId="7" fillId="2" borderId="4" xfId="0" applyNumberFormat="1" applyFont="1" applyFill="1" applyBorder="1" applyAlignment="1">
      <alignment horizontal="right" vertical="center" wrapText="1"/>
    </xf>
    <xf numFmtId="0" fontId="8" fillId="0" borderId="0" xfId="0" applyFont="1"/>
    <xf numFmtId="0" fontId="9" fillId="0" borderId="0" xfId="0" applyFont="1"/>
    <xf numFmtId="0" fontId="11" fillId="0" borderId="0" xfId="0" applyFont="1"/>
    <xf numFmtId="0" fontId="12" fillId="2" borderId="0" xfId="0" applyFont="1" applyFill="1" applyBorder="1" applyAlignment="1"/>
    <xf numFmtId="0" fontId="13" fillId="0" borderId="0" xfId="0" applyNumberFormat="1" applyFont="1"/>
    <xf numFmtId="0" fontId="13" fillId="0" borderId="0" xfId="0" applyFont="1"/>
    <xf numFmtId="49" fontId="5" fillId="2" borderId="4" xfId="0" applyNumberFormat="1" applyFont="1" applyFill="1" applyBorder="1" applyAlignment="1">
      <alignment horizontal="left" wrapText="1"/>
    </xf>
    <xf numFmtId="0" fontId="14" fillId="0" borderId="0" xfId="0" applyFont="1"/>
    <xf numFmtId="0" fontId="15" fillId="0" borderId="4" xfId="0" applyFont="1" applyBorder="1" applyAlignment="1">
      <alignment horizontal="center" vertical="center" wrapText="1"/>
    </xf>
    <xf numFmtId="164" fontId="16" fillId="0" borderId="4" xfId="0" applyNumberFormat="1" applyFont="1" applyBorder="1"/>
    <xf numFmtId="0" fontId="16" fillId="0" borderId="4" xfId="0" applyFont="1" applyBorder="1" applyAlignment="1">
      <alignment wrapText="1"/>
    </xf>
    <xf numFmtId="0" fontId="18" fillId="0" borderId="0" xfId="0" applyFont="1"/>
    <xf numFmtId="164" fontId="10" fillId="2" borderId="4" xfId="0" applyNumberFormat="1" applyFont="1" applyFill="1" applyBorder="1" applyAlignment="1">
      <alignment vertical="center" wrapText="1"/>
    </xf>
    <xf numFmtId="164" fontId="3" fillId="2" borderId="4"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164" fontId="10" fillId="2" borderId="4" xfId="0" applyNumberFormat="1" applyFont="1" applyFill="1" applyBorder="1" applyAlignment="1">
      <alignment horizontal="center" vertical="center" wrapText="1"/>
    </xf>
    <xf numFmtId="14" fontId="17" fillId="0" borderId="0" xfId="0" applyNumberFormat="1" applyFont="1"/>
    <xf numFmtId="0" fontId="19" fillId="2" borderId="0" xfId="0" applyFont="1" applyFill="1" applyBorder="1" applyAlignment="1"/>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xf numFmtId="0" fontId="3" fillId="0" borderId="4" xfId="0" applyFont="1" applyBorder="1" applyAlignment="1">
      <alignment horizontal="left"/>
    </xf>
    <xf numFmtId="0" fontId="3" fillId="0" borderId="4" xfId="0" applyFont="1" applyBorder="1" applyAlignment="1">
      <alignment horizontal="lef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tabSelected="1" view="pageBreakPreview" zoomScaleNormal="100" zoomScaleSheetLayoutView="100" workbookViewId="0">
      <selection activeCell="E9" sqref="E9"/>
    </sheetView>
  </sheetViews>
  <sheetFormatPr defaultRowHeight="15" x14ac:dyDescent="0.25"/>
  <cols>
    <col min="1" max="1" width="69.28515625" customWidth="1"/>
    <col min="2" max="2" width="13.85546875" customWidth="1"/>
    <col min="3" max="4" width="14.42578125" customWidth="1"/>
    <col min="5" max="5" width="12.42578125" customWidth="1"/>
    <col min="6" max="6" width="12.5703125" customWidth="1"/>
    <col min="7" max="7" width="16" bestFit="1" customWidth="1"/>
    <col min="9" max="9" width="10.140625" bestFit="1" customWidth="1"/>
  </cols>
  <sheetData>
    <row r="1" spans="1:9" ht="15.75" x14ac:dyDescent="0.25">
      <c r="A1" s="45" t="s">
        <v>0</v>
      </c>
      <c r="B1" s="45"/>
      <c r="C1" s="45"/>
      <c r="D1" s="45"/>
      <c r="E1" s="45"/>
      <c r="F1" s="31" t="s">
        <v>103</v>
      </c>
      <c r="G1" s="32" t="str">
        <f>TEXT(F1,"[$-FC19]ДД ММММ")</f>
        <v>30 сентября</v>
      </c>
      <c r="H1" s="32" t="str">
        <f>TEXT(F1,"[$-FC19]ДД.ММ.ГГГ \г")</f>
        <v>30.09.2016 г</v>
      </c>
    </row>
    <row r="2" spans="1:9" ht="15.75" x14ac:dyDescent="0.25">
      <c r="A2" s="45" t="str">
        <f>CONCATENATE("с ",G1," по ",G2,"ода")</f>
        <v>с 30 сентября по 13 октября 2016 года</v>
      </c>
      <c r="B2" s="45"/>
      <c r="C2" s="45"/>
      <c r="D2" s="45"/>
      <c r="E2" s="45"/>
      <c r="F2" s="31" t="s">
        <v>61</v>
      </c>
      <c r="G2" s="32" t="str">
        <f>TEXT(F2,"[$-FC19]ДД ММММ ГГГ \г")</f>
        <v>13 октября 2016 г</v>
      </c>
      <c r="H2" s="32" t="str">
        <f>TEXT(F2,"[$-FC19]ДД.ММ.ГГГ \г")</f>
        <v>13.10.2016 г</v>
      </c>
      <c r="I2" s="22"/>
    </row>
    <row r="3" spans="1:9" x14ac:dyDescent="0.25">
      <c r="A3" s="1"/>
      <c r="B3" s="2"/>
      <c r="C3" s="2"/>
      <c r="D3" s="2"/>
      <c r="E3" s="3"/>
    </row>
    <row r="4" spans="1:9" x14ac:dyDescent="0.25">
      <c r="A4" s="4"/>
      <c r="B4" s="5"/>
      <c r="C4" s="5"/>
      <c r="D4" s="6"/>
      <c r="E4" s="7" t="s">
        <v>1</v>
      </c>
    </row>
    <row r="5" spans="1:9" x14ac:dyDescent="0.25">
      <c r="A5" s="46" t="str">
        <f>CONCATENATE("Остатки средств на ",H1,".")</f>
        <v>Остатки средств на 30.09.2016 г.</v>
      </c>
      <c r="B5" s="47"/>
      <c r="C5" s="47"/>
      <c r="D5" s="48"/>
      <c r="E5" s="8">
        <v>2246200.9</v>
      </c>
      <c r="F5" s="22"/>
    </row>
    <row r="6" spans="1:9" x14ac:dyDescent="0.25">
      <c r="A6" s="10"/>
      <c r="B6" s="11"/>
      <c r="C6" s="11"/>
      <c r="D6" s="11"/>
      <c r="E6" s="12"/>
    </row>
    <row r="7" spans="1:9" x14ac:dyDescent="0.25">
      <c r="A7" s="55" t="s">
        <v>2</v>
      </c>
      <c r="B7" s="56"/>
      <c r="C7" s="56"/>
      <c r="D7" s="56"/>
      <c r="E7" s="13"/>
    </row>
    <row r="8" spans="1:9" x14ac:dyDescent="0.25">
      <c r="A8" s="50" t="s">
        <v>3</v>
      </c>
      <c r="B8" s="56"/>
      <c r="C8" s="56"/>
      <c r="D8" s="56"/>
      <c r="E8" s="9">
        <f>E32-E9</f>
        <v>651833.0484299995</v>
      </c>
    </row>
    <row r="9" spans="1:9" x14ac:dyDescent="0.25">
      <c r="A9" s="57" t="s">
        <v>4</v>
      </c>
      <c r="B9" s="56"/>
      <c r="C9" s="56"/>
      <c r="D9" s="56"/>
      <c r="E9" s="14">
        <f>SUM(E10:E31)</f>
        <v>4477450.4000000004</v>
      </c>
    </row>
    <row r="10" spans="1:9" ht="33.75" customHeight="1" x14ac:dyDescent="0.25">
      <c r="A10" s="57" t="s">
        <v>104</v>
      </c>
      <c r="B10" s="56"/>
      <c r="C10" s="56"/>
      <c r="D10" s="56"/>
      <c r="E10" s="14">
        <f>321.6</f>
        <v>321.60000000000002</v>
      </c>
    </row>
    <row r="11" spans="1:9" ht="45.75" customHeight="1" x14ac:dyDescent="0.25">
      <c r="A11" s="57" t="s">
        <v>105</v>
      </c>
      <c r="B11" s="56"/>
      <c r="C11" s="56"/>
      <c r="D11" s="56"/>
      <c r="E11" s="14">
        <f>193.5</f>
        <v>193.5</v>
      </c>
    </row>
    <row r="12" spans="1:9" ht="47.25" customHeight="1" x14ac:dyDescent="0.25">
      <c r="A12" s="57" t="s">
        <v>106</v>
      </c>
      <c r="B12" s="56"/>
      <c r="C12" s="56"/>
      <c r="D12" s="56"/>
      <c r="E12" s="14">
        <f>595.6</f>
        <v>595.6</v>
      </c>
    </row>
    <row r="13" spans="1:9" x14ac:dyDescent="0.25">
      <c r="A13" s="57" t="s">
        <v>107</v>
      </c>
      <c r="B13" s="56"/>
      <c r="C13" s="56"/>
      <c r="D13" s="56"/>
      <c r="E13" s="14">
        <f>1359.7+320.6+186.6+15+8.9+1</f>
        <v>1891.8000000000002</v>
      </c>
    </row>
    <row r="14" spans="1:9" ht="33" customHeight="1" x14ac:dyDescent="0.25">
      <c r="A14" s="57" t="s">
        <v>108</v>
      </c>
      <c r="B14" s="56"/>
      <c r="C14" s="56"/>
      <c r="D14" s="56"/>
      <c r="E14" s="14">
        <f>2891.2</f>
        <v>2891.2</v>
      </c>
    </row>
    <row r="15" spans="1:9" ht="29.25" customHeight="1" x14ac:dyDescent="0.25">
      <c r="A15" s="57" t="s">
        <v>109</v>
      </c>
      <c r="B15" s="56"/>
      <c r="C15" s="56"/>
      <c r="D15" s="56"/>
      <c r="E15" s="14">
        <f>97.3</f>
        <v>97.3</v>
      </c>
    </row>
    <row r="16" spans="1:9" ht="44.25" customHeight="1" x14ac:dyDescent="0.25">
      <c r="A16" s="57" t="s">
        <v>110</v>
      </c>
      <c r="B16" s="56"/>
      <c r="C16" s="56"/>
      <c r="D16" s="56"/>
      <c r="E16" s="14">
        <f>795.3</f>
        <v>795.3</v>
      </c>
    </row>
    <row r="17" spans="1:5" ht="30" customHeight="1" x14ac:dyDescent="0.25">
      <c r="A17" s="57" t="s">
        <v>111</v>
      </c>
      <c r="B17" s="56"/>
      <c r="C17" s="56"/>
      <c r="D17" s="56"/>
      <c r="E17" s="14">
        <v>544.4</v>
      </c>
    </row>
    <row r="18" spans="1:5" ht="30.75" customHeight="1" x14ac:dyDescent="0.25">
      <c r="A18" s="57" t="s">
        <v>112</v>
      </c>
      <c r="B18" s="56"/>
      <c r="C18" s="56"/>
      <c r="D18" s="56"/>
      <c r="E18" s="14">
        <f>138.3+101.9+148.7+1000.8+1094.9+621.1+319.9+237.2+575.8</f>
        <v>4238.5999999999995</v>
      </c>
    </row>
    <row r="19" spans="1:5" ht="30.75" customHeight="1" x14ac:dyDescent="0.25">
      <c r="A19" s="57" t="s">
        <v>113</v>
      </c>
      <c r="B19" s="56"/>
      <c r="C19" s="56"/>
      <c r="D19" s="56"/>
      <c r="E19" s="14">
        <f>1719.6+1298.9+888.5+455.3+719.8+371-846.1+383.9</f>
        <v>4990.8999999999996</v>
      </c>
    </row>
    <row r="20" spans="1:5" ht="33" customHeight="1" x14ac:dyDescent="0.25">
      <c r="A20" s="57" t="s">
        <v>114</v>
      </c>
      <c r="B20" s="56"/>
      <c r="C20" s="56"/>
      <c r="D20" s="56"/>
      <c r="E20" s="14">
        <f>-1.7-36.9-119.7-43.4</f>
        <v>-201.70000000000002</v>
      </c>
    </row>
    <row r="21" spans="1:5" x14ac:dyDescent="0.25">
      <c r="A21" s="57" t="s">
        <v>115</v>
      </c>
      <c r="B21" s="56"/>
      <c r="C21" s="56"/>
      <c r="D21" s="56"/>
      <c r="E21" s="14">
        <f>2839902</f>
        <v>2839902</v>
      </c>
    </row>
    <row r="22" spans="1:5" x14ac:dyDescent="0.25">
      <c r="A22" s="57" t="s">
        <v>116</v>
      </c>
      <c r="B22" s="56"/>
      <c r="C22" s="56"/>
      <c r="D22" s="56"/>
      <c r="E22" s="14">
        <v>1500000</v>
      </c>
    </row>
    <row r="23" spans="1:5" ht="31.5" customHeight="1" x14ac:dyDescent="0.25">
      <c r="A23" s="57" t="s">
        <v>117</v>
      </c>
      <c r="B23" s="56"/>
      <c r="C23" s="56"/>
      <c r="D23" s="56"/>
      <c r="E23" s="14">
        <v>90.9</v>
      </c>
    </row>
    <row r="24" spans="1:5" ht="33" customHeight="1" x14ac:dyDescent="0.25">
      <c r="A24" s="57" t="s">
        <v>118</v>
      </c>
      <c r="B24" s="56"/>
      <c r="C24" s="56"/>
      <c r="D24" s="56"/>
      <c r="E24" s="14">
        <f>129.2</f>
        <v>129.19999999999999</v>
      </c>
    </row>
    <row r="25" spans="1:5" ht="36.75" customHeight="1" x14ac:dyDescent="0.25">
      <c r="A25" s="57" t="s">
        <v>119</v>
      </c>
      <c r="B25" s="56"/>
      <c r="C25" s="56"/>
      <c r="D25" s="56"/>
      <c r="E25" s="14">
        <f>700+50</f>
        <v>750</v>
      </c>
    </row>
    <row r="26" spans="1:5" x14ac:dyDescent="0.25">
      <c r="A26" s="57" t="s">
        <v>120</v>
      </c>
      <c r="B26" s="56"/>
      <c r="C26" s="56"/>
      <c r="D26" s="56"/>
      <c r="E26" s="14">
        <v>66667</v>
      </c>
    </row>
    <row r="27" spans="1:5" ht="63.75" customHeight="1" x14ac:dyDescent="0.25">
      <c r="A27" s="57" t="s">
        <v>121</v>
      </c>
      <c r="B27" s="56"/>
      <c r="C27" s="56"/>
      <c r="D27" s="56"/>
      <c r="E27" s="14">
        <f>3588.9+82.7</f>
        <v>3671.6</v>
      </c>
    </row>
    <row r="28" spans="1:5" ht="30.75" customHeight="1" x14ac:dyDescent="0.25">
      <c r="A28" s="57" t="s">
        <v>122</v>
      </c>
      <c r="B28" s="56"/>
      <c r="C28" s="56"/>
      <c r="D28" s="56"/>
      <c r="E28" s="14">
        <f>39527</f>
        <v>39527</v>
      </c>
    </row>
    <row r="29" spans="1:5" ht="33.75" customHeight="1" x14ac:dyDescent="0.25">
      <c r="A29" s="57" t="s">
        <v>123</v>
      </c>
      <c r="B29" s="56"/>
      <c r="C29" s="56"/>
      <c r="D29" s="56"/>
      <c r="E29" s="14">
        <f>1253.9+9670.7</f>
        <v>10924.6</v>
      </c>
    </row>
    <row r="30" spans="1:5" ht="30" customHeight="1" x14ac:dyDescent="0.25">
      <c r="A30" s="57" t="s">
        <v>124</v>
      </c>
      <c r="B30" s="56"/>
      <c r="C30" s="56"/>
      <c r="D30" s="56"/>
      <c r="E30" s="14">
        <f>0.6+1.1</f>
        <v>1.7000000000000002</v>
      </c>
    </row>
    <row r="31" spans="1:5" ht="30.75" customHeight="1" x14ac:dyDescent="0.25">
      <c r="A31" s="57" t="s">
        <v>125</v>
      </c>
      <c r="B31" s="56"/>
      <c r="C31" s="56"/>
      <c r="D31" s="56"/>
      <c r="E31" s="14">
        <f>-572.1</f>
        <v>-572.1</v>
      </c>
    </row>
    <row r="32" spans="1:5" x14ac:dyDescent="0.25">
      <c r="A32" s="49" t="s">
        <v>5</v>
      </c>
      <c r="B32" s="50"/>
      <c r="C32" s="50"/>
      <c r="D32" s="50"/>
      <c r="E32" s="13">
        <f>'Муниципальные районы'!B36-Учреждения!E5+'Муниципальные районы'!B35</f>
        <v>5129283.4484299999</v>
      </c>
    </row>
    <row r="33" spans="1:5" x14ac:dyDescent="0.25">
      <c r="A33" s="15"/>
      <c r="B33" s="16"/>
      <c r="C33" s="16"/>
      <c r="D33" s="6"/>
      <c r="E33" s="17"/>
    </row>
    <row r="34" spans="1:5" x14ac:dyDescent="0.25">
      <c r="A34" s="51" t="s">
        <v>14</v>
      </c>
      <c r="B34" s="53" t="s">
        <v>6</v>
      </c>
      <c r="C34" s="54" t="s">
        <v>7</v>
      </c>
      <c r="D34" s="54"/>
      <c r="E34" s="54"/>
    </row>
    <row r="35" spans="1:5" ht="90" x14ac:dyDescent="0.25">
      <c r="A35" s="52"/>
      <c r="B35" s="53"/>
      <c r="C35" s="18" t="s">
        <v>8</v>
      </c>
      <c r="D35" s="18" t="s">
        <v>9</v>
      </c>
      <c r="E35" s="18" t="s">
        <v>10</v>
      </c>
    </row>
    <row r="36" spans="1:5" x14ac:dyDescent="0.25">
      <c r="A36" s="21" t="s">
        <v>62</v>
      </c>
      <c r="B36" s="19">
        <v>16030.921920000001</v>
      </c>
      <c r="C36" s="19">
        <v>10872.327799999999</v>
      </c>
      <c r="D36" s="19">
        <v>2346.4525899999999</v>
      </c>
      <c r="E36" s="19"/>
    </row>
    <row r="37" spans="1:5" x14ac:dyDescent="0.25">
      <c r="A37" s="21" t="s">
        <v>63</v>
      </c>
      <c r="B37" s="19">
        <v>3680.6557200000002</v>
      </c>
      <c r="C37" s="19">
        <v>2750</v>
      </c>
      <c r="D37" s="19">
        <v>440</v>
      </c>
      <c r="E37" s="19"/>
    </row>
    <row r="38" spans="1:5" x14ac:dyDescent="0.25">
      <c r="A38" s="21" t="s">
        <v>64</v>
      </c>
      <c r="B38" s="19">
        <v>-720</v>
      </c>
      <c r="C38" s="19">
        <v>-797</v>
      </c>
      <c r="D38" s="19">
        <v>77</v>
      </c>
      <c r="E38" s="19"/>
    </row>
    <row r="39" spans="1:5" x14ac:dyDescent="0.25">
      <c r="A39" s="21" t="s">
        <v>65</v>
      </c>
      <c r="B39" s="19">
        <v>37890.784249999997</v>
      </c>
      <c r="C39" s="19">
        <v>4499.2154499999997</v>
      </c>
      <c r="D39" s="19">
        <v>3529.96306</v>
      </c>
      <c r="E39" s="19"/>
    </row>
    <row r="40" spans="1:5" ht="30" x14ac:dyDescent="0.25">
      <c r="A40" s="21" t="s">
        <v>66</v>
      </c>
      <c r="B40" s="19">
        <v>8904.4892</v>
      </c>
      <c r="C40" s="19">
        <v>2451.81358</v>
      </c>
      <c r="D40" s="19">
        <v>715.15242000000001</v>
      </c>
      <c r="E40" s="19"/>
    </row>
    <row r="41" spans="1:5" x14ac:dyDescent="0.25">
      <c r="A41" s="21" t="s">
        <v>67</v>
      </c>
      <c r="B41" s="19">
        <v>12279.581050000001</v>
      </c>
      <c r="C41" s="19">
        <v>2040</v>
      </c>
      <c r="D41" s="19"/>
      <c r="E41" s="19"/>
    </row>
    <row r="42" spans="1:5" x14ac:dyDescent="0.25">
      <c r="A42" s="21" t="s">
        <v>68</v>
      </c>
      <c r="B42" s="19">
        <v>1424.8126400000001</v>
      </c>
      <c r="C42" s="19">
        <v>800</v>
      </c>
      <c r="D42" s="19">
        <v>300</v>
      </c>
      <c r="E42" s="19"/>
    </row>
    <row r="43" spans="1:5" ht="30" x14ac:dyDescent="0.25">
      <c r="A43" s="21" t="s">
        <v>69</v>
      </c>
      <c r="B43" s="19">
        <v>75695.861650000006</v>
      </c>
      <c r="C43" s="19">
        <v>2250</v>
      </c>
      <c r="D43" s="19">
        <v>720</v>
      </c>
      <c r="E43" s="19"/>
    </row>
    <row r="44" spans="1:5" x14ac:dyDescent="0.25">
      <c r="A44" s="21" t="s">
        <v>70</v>
      </c>
      <c r="B44" s="19">
        <v>41812.071450000003</v>
      </c>
      <c r="C44" s="19">
        <v>3213.1692499999999</v>
      </c>
      <c r="D44" s="19"/>
      <c r="E44" s="19"/>
    </row>
    <row r="45" spans="1:5" x14ac:dyDescent="0.25">
      <c r="A45" s="21" t="s">
        <v>71</v>
      </c>
      <c r="B45" s="19">
        <v>165229.1661</v>
      </c>
      <c r="C45" s="19">
        <v>5040.8912300000002</v>
      </c>
      <c r="D45" s="19">
        <v>1284.1860099999999</v>
      </c>
      <c r="E45" s="19">
        <v>3000</v>
      </c>
    </row>
    <row r="46" spans="1:5" x14ac:dyDescent="0.25">
      <c r="A46" s="21" t="s">
        <v>72</v>
      </c>
      <c r="B46" s="19">
        <v>432579.02405000001</v>
      </c>
      <c r="C46" s="19">
        <v>1736.059</v>
      </c>
      <c r="D46" s="19">
        <v>111.72758</v>
      </c>
      <c r="E46" s="19">
        <v>97.267870000000002</v>
      </c>
    </row>
    <row r="47" spans="1:5" x14ac:dyDescent="0.25">
      <c r="A47" s="21" t="s">
        <v>73</v>
      </c>
      <c r="B47" s="19">
        <v>592273.80588</v>
      </c>
      <c r="C47" s="19">
        <v>11523.937169999999</v>
      </c>
      <c r="D47" s="19">
        <v>2388.9299599999999</v>
      </c>
      <c r="E47" s="19">
        <v>270814.29778000002</v>
      </c>
    </row>
    <row r="48" spans="1:5" x14ac:dyDescent="0.25">
      <c r="A48" s="21" t="s">
        <v>74</v>
      </c>
      <c r="B48" s="19">
        <v>418659.70447</v>
      </c>
      <c r="C48" s="19">
        <v>14200</v>
      </c>
      <c r="D48" s="19">
        <v>3835</v>
      </c>
      <c r="E48" s="19">
        <v>273567.48590000003</v>
      </c>
    </row>
    <row r="49" spans="1:5" x14ac:dyDescent="0.25">
      <c r="A49" s="21" t="s">
        <v>75</v>
      </c>
      <c r="B49" s="19">
        <v>57861.594649999999</v>
      </c>
      <c r="C49" s="19">
        <v>1330.5</v>
      </c>
      <c r="D49" s="19">
        <v>287.45999999999998</v>
      </c>
      <c r="E49" s="19"/>
    </row>
    <row r="50" spans="1:5" ht="30" x14ac:dyDescent="0.25">
      <c r="A50" s="21" t="s">
        <v>76</v>
      </c>
      <c r="B50" s="19">
        <v>61601.063649999996</v>
      </c>
      <c r="C50" s="19">
        <v>34000</v>
      </c>
      <c r="D50" s="19">
        <v>14900</v>
      </c>
      <c r="E50" s="19"/>
    </row>
    <row r="51" spans="1:5" x14ac:dyDescent="0.25">
      <c r="A51" s="21" t="s">
        <v>77</v>
      </c>
      <c r="B51" s="19">
        <v>5313.1657800000003</v>
      </c>
      <c r="C51" s="19"/>
      <c r="D51" s="19"/>
      <c r="E51" s="19"/>
    </row>
    <row r="52" spans="1:5" ht="30" x14ac:dyDescent="0.25">
      <c r="A52" s="21" t="s">
        <v>78</v>
      </c>
      <c r="B52" s="19">
        <v>27567.597590000001</v>
      </c>
      <c r="C52" s="19">
        <v>1484.8929599999999</v>
      </c>
      <c r="D52" s="19">
        <v>594.49347</v>
      </c>
      <c r="E52" s="19"/>
    </row>
    <row r="53" spans="1:5" x14ac:dyDescent="0.25">
      <c r="A53" s="21" t="s">
        <v>79</v>
      </c>
      <c r="B53" s="19">
        <v>4766.7955899999997</v>
      </c>
      <c r="C53" s="19">
        <v>717.12671999999998</v>
      </c>
      <c r="D53" s="19"/>
      <c r="E53" s="19"/>
    </row>
    <row r="54" spans="1:5" x14ac:dyDescent="0.25">
      <c r="A54" s="21" t="s">
        <v>80</v>
      </c>
      <c r="B54" s="19">
        <v>2952.1812100000002</v>
      </c>
      <c r="C54" s="19">
        <v>602.1</v>
      </c>
      <c r="D54" s="19"/>
      <c r="E54" s="19"/>
    </row>
    <row r="55" spans="1:5" ht="30" x14ac:dyDescent="0.25">
      <c r="A55" s="21" t="s">
        <v>81</v>
      </c>
      <c r="B55" s="19">
        <v>32080.932290000001</v>
      </c>
      <c r="C55" s="19">
        <v>15664.85</v>
      </c>
      <c r="D55" s="19">
        <v>3593.1455999999998</v>
      </c>
      <c r="E55" s="19">
        <v>8516.30026</v>
      </c>
    </row>
    <row r="56" spans="1:5" x14ac:dyDescent="0.25">
      <c r="A56" s="21" t="s">
        <v>82</v>
      </c>
      <c r="B56" s="19">
        <v>11991.95729</v>
      </c>
      <c r="C56" s="19"/>
      <c r="D56" s="19"/>
      <c r="E56" s="19"/>
    </row>
    <row r="57" spans="1:5" x14ac:dyDescent="0.25">
      <c r="A57" s="21" t="s">
        <v>83</v>
      </c>
      <c r="B57" s="19">
        <v>240271.83081000001</v>
      </c>
      <c r="C57" s="19">
        <v>6585</v>
      </c>
      <c r="D57" s="19">
        <v>2106.1550000000002</v>
      </c>
      <c r="E57" s="19"/>
    </row>
    <row r="58" spans="1:5" ht="30" x14ac:dyDescent="0.25">
      <c r="A58" s="21" t="s">
        <v>84</v>
      </c>
      <c r="B58" s="19">
        <v>38181.413350000003</v>
      </c>
      <c r="C58" s="19">
        <v>16854.162059999999</v>
      </c>
      <c r="D58" s="19">
        <v>4980.8988099999997</v>
      </c>
      <c r="E58" s="19">
        <v>39.648769999999999</v>
      </c>
    </row>
    <row r="59" spans="1:5" x14ac:dyDescent="0.25">
      <c r="A59" s="21" t="s">
        <v>85</v>
      </c>
      <c r="B59" s="19">
        <v>2509.1795699999998</v>
      </c>
      <c r="C59" s="19">
        <v>2000</v>
      </c>
      <c r="D59" s="19"/>
      <c r="E59" s="19"/>
    </row>
    <row r="60" spans="1:5" x14ac:dyDescent="0.25">
      <c r="A60" s="21" t="s">
        <v>86</v>
      </c>
      <c r="B60" s="19">
        <v>1129.1888899999999</v>
      </c>
      <c r="C60" s="19">
        <v>418</v>
      </c>
      <c r="D60" s="19">
        <v>160</v>
      </c>
      <c r="E60" s="19"/>
    </row>
    <row r="61" spans="1:5" x14ac:dyDescent="0.25">
      <c r="A61" s="21" t="s">
        <v>87</v>
      </c>
      <c r="B61" s="19">
        <v>2761</v>
      </c>
      <c r="C61" s="19">
        <v>1800</v>
      </c>
      <c r="D61" s="19">
        <v>280</v>
      </c>
      <c r="E61" s="19"/>
    </row>
    <row r="62" spans="1:5" x14ac:dyDescent="0.25">
      <c r="A62" s="21" t="s">
        <v>88</v>
      </c>
      <c r="B62" s="19">
        <v>2802.5</v>
      </c>
      <c r="C62" s="19">
        <v>1700</v>
      </c>
      <c r="D62" s="19">
        <v>450</v>
      </c>
      <c r="E62" s="19"/>
    </row>
    <row r="63" spans="1:5" x14ac:dyDescent="0.25">
      <c r="A63" s="21" t="s">
        <v>89</v>
      </c>
      <c r="B63" s="19">
        <v>400</v>
      </c>
      <c r="C63" s="19">
        <v>400</v>
      </c>
      <c r="D63" s="19"/>
      <c r="E63" s="19"/>
    </row>
    <row r="64" spans="1:5" ht="30" x14ac:dyDescent="0.25">
      <c r="A64" s="21" t="s">
        <v>90</v>
      </c>
      <c r="B64" s="19">
        <v>1055</v>
      </c>
      <c r="C64" s="19">
        <v>700</v>
      </c>
      <c r="D64" s="19">
        <v>140</v>
      </c>
      <c r="E64" s="19"/>
    </row>
    <row r="65" spans="1:5" x14ac:dyDescent="0.25">
      <c r="A65" s="21" t="s">
        <v>91</v>
      </c>
      <c r="B65" s="19">
        <v>963.28522999999996</v>
      </c>
      <c r="C65" s="19">
        <v>742.47623999999996</v>
      </c>
      <c r="D65" s="19"/>
      <c r="E65" s="19"/>
    </row>
    <row r="66" spans="1:5" x14ac:dyDescent="0.25">
      <c r="A66" s="21" t="s">
        <v>92</v>
      </c>
      <c r="B66" s="19">
        <v>119672.91722</v>
      </c>
      <c r="C66" s="19">
        <v>13490</v>
      </c>
      <c r="D66" s="19">
        <v>5070</v>
      </c>
      <c r="E66" s="19"/>
    </row>
    <row r="67" spans="1:5" ht="30" x14ac:dyDescent="0.25">
      <c r="A67" s="21" t="s">
        <v>93</v>
      </c>
      <c r="B67" s="19">
        <v>173.01689999999999</v>
      </c>
      <c r="C67" s="19">
        <v>173.01689999999999</v>
      </c>
      <c r="D67" s="19"/>
      <c r="E67" s="19"/>
    </row>
    <row r="68" spans="1:5" x14ac:dyDescent="0.25">
      <c r="A68" s="21" t="s">
        <v>94</v>
      </c>
      <c r="B68" s="19">
        <v>1038.4677200000001</v>
      </c>
      <c r="C68" s="19">
        <v>577.53957000000003</v>
      </c>
      <c r="D68" s="19">
        <v>174.25915000000001</v>
      </c>
      <c r="E68" s="19"/>
    </row>
    <row r="69" spans="1:5" x14ac:dyDescent="0.25">
      <c r="A69" s="21" t="s">
        <v>95</v>
      </c>
      <c r="B69" s="19">
        <v>6262.3413499999997</v>
      </c>
      <c r="C69" s="19"/>
      <c r="D69" s="19">
        <v>300</v>
      </c>
      <c r="E69" s="19"/>
    </row>
    <row r="70" spans="1:5" x14ac:dyDescent="0.25">
      <c r="A70" s="21" t="s">
        <v>96</v>
      </c>
      <c r="B70" s="19">
        <v>70132.698829999994</v>
      </c>
      <c r="C70" s="19">
        <v>836.68</v>
      </c>
      <c r="D70" s="19">
        <v>174.59186</v>
      </c>
      <c r="E70" s="19">
        <v>1426.1</v>
      </c>
    </row>
    <row r="71" spans="1:5" ht="30" x14ac:dyDescent="0.25">
      <c r="A71" s="21" t="s">
        <v>97</v>
      </c>
      <c r="B71" s="19">
        <v>40069.878900000003</v>
      </c>
      <c r="C71" s="19">
        <v>6474.1130499999999</v>
      </c>
      <c r="D71" s="19">
        <v>1722.3703700000001</v>
      </c>
      <c r="E71" s="19"/>
    </row>
    <row r="72" spans="1:5" x14ac:dyDescent="0.25">
      <c r="A72" s="21" t="s">
        <v>98</v>
      </c>
      <c r="B72" s="19">
        <v>2961.1166600000001</v>
      </c>
      <c r="C72" s="19">
        <v>919.5</v>
      </c>
      <c r="D72" s="19">
        <v>60</v>
      </c>
      <c r="E72" s="19"/>
    </row>
    <row r="73" spans="1:5" x14ac:dyDescent="0.25">
      <c r="A73" s="21" t="s">
        <v>99</v>
      </c>
      <c r="B73" s="19">
        <v>2881.91</v>
      </c>
      <c r="C73" s="19">
        <v>1200.42</v>
      </c>
      <c r="D73" s="19">
        <v>249</v>
      </c>
      <c r="E73" s="19"/>
    </row>
    <row r="74" spans="1:5" x14ac:dyDescent="0.25">
      <c r="A74" s="21" t="s">
        <v>100</v>
      </c>
      <c r="B74" s="19">
        <v>1665.7459200000001</v>
      </c>
      <c r="C74" s="19">
        <v>980</v>
      </c>
      <c r="D74" s="19">
        <v>415</v>
      </c>
      <c r="E74" s="19"/>
    </row>
    <row r="75" spans="1:5" x14ac:dyDescent="0.25">
      <c r="A75" s="21" t="s">
        <v>101</v>
      </c>
      <c r="B75" s="19">
        <v>9075.8105500000001</v>
      </c>
      <c r="C75" s="19"/>
      <c r="D75" s="19"/>
      <c r="E75" s="19"/>
    </row>
    <row r="76" spans="1:5" x14ac:dyDescent="0.25">
      <c r="A76" s="23" t="s">
        <v>102</v>
      </c>
      <c r="B76" s="20">
        <v>2553883.4683300001</v>
      </c>
      <c r="C76" s="20">
        <v>170230.79097999999</v>
      </c>
      <c r="D76" s="20">
        <v>51405.785880000003</v>
      </c>
      <c r="E76" s="20">
        <v>557461.10057999997</v>
      </c>
    </row>
  </sheetData>
  <mergeCells count="32">
    <mergeCell ref="A31:D31"/>
    <mergeCell ref="A26:D26"/>
    <mergeCell ref="A27:D27"/>
    <mergeCell ref="A28:D28"/>
    <mergeCell ref="A29:D29"/>
    <mergeCell ref="A30:D30"/>
    <mergeCell ref="A21:D21"/>
    <mergeCell ref="A22:D22"/>
    <mergeCell ref="A23:D23"/>
    <mergeCell ref="A24:D24"/>
    <mergeCell ref="A25:D25"/>
    <mergeCell ref="A16:D16"/>
    <mergeCell ref="A17:D17"/>
    <mergeCell ref="A18:D18"/>
    <mergeCell ref="A19:D19"/>
    <mergeCell ref="A20:D20"/>
    <mergeCell ref="A1:E1"/>
    <mergeCell ref="A2:E2"/>
    <mergeCell ref="A5:D5"/>
    <mergeCell ref="A32:D32"/>
    <mergeCell ref="A34:A35"/>
    <mergeCell ref="B34:B35"/>
    <mergeCell ref="C34:E34"/>
    <mergeCell ref="A7:D7"/>
    <mergeCell ref="A8:D8"/>
    <mergeCell ref="A9:D9"/>
    <mergeCell ref="A10:D10"/>
    <mergeCell ref="A11:D11"/>
    <mergeCell ref="A12:D12"/>
    <mergeCell ref="A13:D13"/>
    <mergeCell ref="A14:D14"/>
    <mergeCell ref="A15:D15"/>
  </mergeCells>
  <pageMargins left="0.70866141732283472" right="0.70866141732283472" top="0.74803149606299213" bottom="0.74803149606299213" header="0.31496062992125984" footer="0.31496062992125984"/>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6"/>
  <sheetViews>
    <sheetView view="pageBreakPreview" topLeftCell="A28" zoomScaleNormal="100" zoomScaleSheetLayoutView="100" workbookViewId="0">
      <selection activeCell="B37" sqref="B37"/>
    </sheetView>
  </sheetViews>
  <sheetFormatPr defaultRowHeight="15" x14ac:dyDescent="0.25"/>
  <cols>
    <col min="1" max="1" width="38.28515625" customWidth="1"/>
    <col min="2" max="2" width="13.140625" customWidth="1"/>
    <col min="3" max="3" width="14.42578125" customWidth="1"/>
    <col min="4" max="5" width="14" customWidth="1"/>
    <col min="6" max="7" width="14.42578125" customWidth="1"/>
    <col min="8" max="8" width="14.140625" customWidth="1"/>
    <col min="9" max="9" width="13.85546875" customWidth="1"/>
    <col min="10" max="10" width="12.7109375" customWidth="1"/>
    <col min="11" max="11" width="11" customWidth="1"/>
    <col min="12" max="12" width="14.28515625" customWidth="1"/>
    <col min="13" max="13" width="14.5703125" customWidth="1"/>
    <col min="14" max="14" width="14.7109375" customWidth="1"/>
    <col min="15" max="15" width="14.42578125" customWidth="1"/>
    <col min="16" max="16" width="10.28515625" customWidth="1"/>
  </cols>
  <sheetData>
    <row r="1" spans="1:20" s="29" customFormat="1" ht="15.75" x14ac:dyDescent="0.25">
      <c r="A1" s="43" t="s">
        <v>61</v>
      </c>
      <c r="C1" s="30" t="s">
        <v>13</v>
      </c>
    </row>
    <row r="2" spans="1:20" x14ac:dyDescent="0.25">
      <c r="A2" s="38" t="str">
        <f>TEXT(EndData2,"[$-FC19]ДД.ММ.ГГГ")</f>
        <v>13.10.2016</v>
      </c>
      <c r="B2" s="38">
        <f>A2+1</f>
        <v>42657</v>
      </c>
      <c r="C2" s="44" t="str">
        <f>TEXT(B2,"[$-FC19]ДД.ММ.ГГГ")</f>
        <v>14.10.2016</v>
      </c>
      <c r="P2" s="27" t="s">
        <v>12</v>
      </c>
    </row>
    <row r="3" spans="1:20" s="28" customFormat="1" ht="51.75" customHeight="1" x14ac:dyDescent="0.25">
      <c r="A3" s="35" t="s">
        <v>15</v>
      </c>
      <c r="B3" s="42" t="s">
        <v>16</v>
      </c>
      <c r="C3" s="39" t="s">
        <v>17</v>
      </c>
      <c r="D3" s="39" t="s">
        <v>18</v>
      </c>
      <c r="E3" s="39" t="s">
        <v>19</v>
      </c>
      <c r="F3" s="39" t="s">
        <v>20</v>
      </c>
      <c r="G3" s="39" t="s">
        <v>21</v>
      </c>
      <c r="H3" s="39" t="s">
        <v>22</v>
      </c>
      <c r="I3" s="39" t="s">
        <v>23</v>
      </c>
      <c r="J3" s="39" t="s">
        <v>24</v>
      </c>
      <c r="K3" s="39" t="s">
        <v>25</v>
      </c>
      <c r="L3" s="39" t="s">
        <v>26</v>
      </c>
      <c r="M3" s="39" t="s">
        <v>27</v>
      </c>
      <c r="N3" s="39" t="s">
        <v>28</v>
      </c>
      <c r="O3" s="39" t="s">
        <v>29</v>
      </c>
      <c r="P3" s="24" t="s">
        <v>11</v>
      </c>
    </row>
    <row r="4" spans="1:20" ht="26.25" x14ac:dyDescent="0.25">
      <c r="A4" s="25" t="s">
        <v>31</v>
      </c>
      <c r="B4" s="40"/>
      <c r="C4" s="40"/>
      <c r="D4" s="40"/>
      <c r="E4" s="40"/>
      <c r="F4" s="40"/>
      <c r="G4" s="40"/>
      <c r="H4" s="40"/>
      <c r="I4" s="40"/>
      <c r="J4" s="40">
        <v>1362.3333299999999</v>
      </c>
      <c r="K4" s="40">
        <v>189.8407</v>
      </c>
      <c r="L4" s="40"/>
      <c r="M4" s="40"/>
      <c r="N4" s="40"/>
      <c r="O4" s="40"/>
      <c r="P4" s="26">
        <v>1552.1740299999999</v>
      </c>
      <c r="Q4" s="27"/>
      <c r="R4" s="27"/>
      <c r="S4" s="27"/>
      <c r="T4" s="27"/>
    </row>
    <row r="5" spans="1:20" ht="39" x14ac:dyDescent="0.25">
      <c r="A5" s="25" t="s">
        <v>32</v>
      </c>
      <c r="B5" s="40"/>
      <c r="C5" s="40">
        <v>14419.166660000001</v>
      </c>
      <c r="D5" s="40">
        <v>19297.666659999999</v>
      </c>
      <c r="E5" s="40">
        <v>8299.5830000000005</v>
      </c>
      <c r="F5" s="40">
        <v>7963.9160000000002</v>
      </c>
      <c r="G5" s="40">
        <v>23847.166659999999</v>
      </c>
      <c r="H5" s="40">
        <v>6103.3977999999997</v>
      </c>
      <c r="I5" s="40">
        <v>5014.5</v>
      </c>
      <c r="J5" s="40">
        <v>624</v>
      </c>
      <c r="K5" s="40">
        <v>2226.9166599999999</v>
      </c>
      <c r="L5" s="40">
        <v>25000</v>
      </c>
      <c r="M5" s="40">
        <v>9011.9169999999995</v>
      </c>
      <c r="N5" s="40">
        <v>14780.083000000001</v>
      </c>
      <c r="O5" s="40">
        <v>14980.083000000001</v>
      </c>
      <c r="P5" s="26">
        <v>151568.39644000001</v>
      </c>
      <c r="Q5" s="27"/>
      <c r="R5" s="27"/>
      <c r="S5" s="27"/>
      <c r="T5" s="27"/>
    </row>
    <row r="6" spans="1:20" ht="26.25" x14ac:dyDescent="0.25">
      <c r="A6" s="25" t="s">
        <v>33</v>
      </c>
      <c r="B6" s="40">
        <v>10153</v>
      </c>
      <c r="C6" s="40"/>
      <c r="D6" s="40">
        <v>75</v>
      </c>
      <c r="E6" s="40">
        <v>3750</v>
      </c>
      <c r="F6" s="40">
        <v>617.5</v>
      </c>
      <c r="G6" s="40">
        <v>6714.2857100000001</v>
      </c>
      <c r="H6" s="40"/>
      <c r="I6" s="40">
        <v>2000</v>
      </c>
      <c r="J6" s="40">
        <v>150.08332999999999</v>
      </c>
      <c r="K6" s="40"/>
      <c r="L6" s="40">
        <v>454</v>
      </c>
      <c r="M6" s="40"/>
      <c r="N6" s="40">
        <v>87.5</v>
      </c>
      <c r="O6" s="40">
        <v>10000</v>
      </c>
      <c r="P6" s="26">
        <v>34001.369039999998</v>
      </c>
      <c r="Q6" s="27"/>
      <c r="R6" s="27"/>
      <c r="S6" s="27"/>
      <c r="T6" s="27"/>
    </row>
    <row r="7" spans="1:20" ht="64.5" x14ac:dyDescent="0.25">
      <c r="A7" s="25" t="s">
        <v>34</v>
      </c>
      <c r="B7" s="40">
        <v>77855.070569999996</v>
      </c>
      <c r="C7" s="40">
        <v>39693.076000000001</v>
      </c>
      <c r="D7" s="40">
        <v>20067.25</v>
      </c>
      <c r="E7" s="40">
        <v>13569.165999999999</v>
      </c>
      <c r="F7" s="40">
        <v>5518.1660000000002</v>
      </c>
      <c r="G7" s="40">
        <v>18799.666659999999</v>
      </c>
      <c r="H7" s="40">
        <v>12311.85662</v>
      </c>
      <c r="I7" s="40">
        <v>4200</v>
      </c>
      <c r="J7" s="40">
        <v>22365.65</v>
      </c>
      <c r="K7" s="40">
        <v>5444.8233399999999</v>
      </c>
      <c r="L7" s="40">
        <v>14662.334000000001</v>
      </c>
      <c r="M7" s="40">
        <v>13605.416999999999</v>
      </c>
      <c r="N7" s="40">
        <v>8105.5</v>
      </c>
      <c r="O7" s="40">
        <v>12761.599</v>
      </c>
      <c r="P7" s="26">
        <v>268959.57519</v>
      </c>
      <c r="Q7" s="27"/>
      <c r="R7" s="27"/>
      <c r="S7" s="27"/>
      <c r="T7" s="27"/>
    </row>
    <row r="8" spans="1:20" ht="90" x14ac:dyDescent="0.25">
      <c r="A8" s="25" t="s">
        <v>35</v>
      </c>
      <c r="B8" s="40">
        <v>21968.151180000001</v>
      </c>
      <c r="C8" s="40">
        <v>4658.7730000000001</v>
      </c>
      <c r="D8" s="40">
        <v>5827.9750000000004</v>
      </c>
      <c r="E8" s="40">
        <v>821.02499999999998</v>
      </c>
      <c r="F8" s="40">
        <v>108.86281</v>
      </c>
      <c r="G8" s="40">
        <v>105.30439</v>
      </c>
      <c r="H8" s="40">
        <v>149</v>
      </c>
      <c r="I8" s="40">
        <v>167</v>
      </c>
      <c r="J8" s="40">
        <v>1065.462</v>
      </c>
      <c r="K8" s="40">
        <v>448.21809999999999</v>
      </c>
      <c r="L8" s="40">
        <v>1178.0250000000001</v>
      </c>
      <c r="M8" s="40">
        <v>164</v>
      </c>
      <c r="N8" s="40">
        <v>239.56976</v>
      </c>
      <c r="O8" s="40">
        <v>1635.1782700000001</v>
      </c>
      <c r="P8" s="26">
        <v>38536.54451</v>
      </c>
      <c r="Q8" s="27"/>
      <c r="R8" s="27"/>
      <c r="S8" s="27"/>
      <c r="T8" s="27"/>
    </row>
    <row r="9" spans="1:20" ht="64.5" x14ac:dyDescent="0.25">
      <c r="A9" s="25" t="s">
        <v>36</v>
      </c>
      <c r="B9" s="40"/>
      <c r="C9" s="40"/>
      <c r="D9" s="40">
        <v>6099.3639999999996</v>
      </c>
      <c r="E9" s="40"/>
      <c r="F9" s="40"/>
      <c r="G9" s="40">
        <v>16214.248079999999</v>
      </c>
      <c r="H9" s="40"/>
      <c r="I9" s="40"/>
      <c r="J9" s="40"/>
      <c r="K9" s="40">
        <v>10223.12666</v>
      </c>
      <c r="L9" s="40"/>
      <c r="M9" s="40"/>
      <c r="N9" s="40"/>
      <c r="O9" s="40"/>
      <c r="P9" s="26">
        <v>32536.738740000001</v>
      </c>
      <c r="Q9" s="27"/>
      <c r="R9" s="27"/>
      <c r="S9" s="27"/>
      <c r="T9" s="27"/>
    </row>
    <row r="10" spans="1:20" ht="90" x14ac:dyDescent="0.25">
      <c r="A10" s="25" t="s">
        <v>37</v>
      </c>
      <c r="B10" s="40">
        <v>104.16</v>
      </c>
      <c r="C10" s="40"/>
      <c r="D10" s="40"/>
      <c r="E10" s="40"/>
      <c r="F10" s="40"/>
      <c r="G10" s="40"/>
      <c r="H10" s="40"/>
      <c r="I10" s="40"/>
      <c r="J10" s="40">
        <v>27.92</v>
      </c>
      <c r="K10" s="40"/>
      <c r="L10" s="40"/>
      <c r="M10" s="40"/>
      <c r="N10" s="40"/>
      <c r="O10" s="40"/>
      <c r="P10" s="26">
        <v>132.08000000000001</v>
      </c>
      <c r="Q10" s="27"/>
      <c r="R10" s="27"/>
      <c r="S10" s="27"/>
      <c r="T10" s="27"/>
    </row>
    <row r="11" spans="1:20" ht="77.25" x14ac:dyDescent="0.25">
      <c r="A11" s="25" t="s">
        <v>38</v>
      </c>
      <c r="B11" s="40"/>
      <c r="C11" s="40">
        <v>3984.25</v>
      </c>
      <c r="D11" s="40">
        <v>661</v>
      </c>
      <c r="E11" s="40">
        <v>445.416</v>
      </c>
      <c r="F11" s="40">
        <v>158.75</v>
      </c>
      <c r="G11" s="40">
        <v>624.41665999999998</v>
      </c>
      <c r="H11" s="40">
        <v>151.916</v>
      </c>
      <c r="I11" s="40">
        <v>43</v>
      </c>
      <c r="J11" s="40"/>
      <c r="K11" s="40"/>
      <c r="L11" s="40">
        <v>272</v>
      </c>
      <c r="M11" s="40">
        <v>242.334</v>
      </c>
      <c r="N11" s="40">
        <v>250.166</v>
      </c>
      <c r="O11" s="40">
        <v>142.416</v>
      </c>
      <c r="P11" s="26">
        <v>6975.6646600000004</v>
      </c>
      <c r="Q11" s="27"/>
      <c r="R11" s="27"/>
      <c r="S11" s="27"/>
      <c r="T11" s="27"/>
    </row>
    <row r="12" spans="1:20" ht="90" x14ac:dyDescent="0.25">
      <c r="A12" s="25" t="s">
        <v>39</v>
      </c>
      <c r="B12" s="40">
        <v>430</v>
      </c>
      <c r="C12" s="40">
        <v>256</v>
      </c>
      <c r="D12" s="40">
        <v>172.25</v>
      </c>
      <c r="E12" s="40"/>
      <c r="F12" s="40">
        <v>86.082999999999998</v>
      </c>
      <c r="G12" s="40">
        <v>86.083330000000004</v>
      </c>
      <c r="H12" s="40">
        <v>65</v>
      </c>
      <c r="I12" s="40">
        <v>72.099999999999994</v>
      </c>
      <c r="J12" s="40">
        <v>76.58</v>
      </c>
      <c r="K12" s="40">
        <v>55</v>
      </c>
      <c r="L12" s="40"/>
      <c r="M12" s="40">
        <v>75.5</v>
      </c>
      <c r="N12" s="40">
        <v>95</v>
      </c>
      <c r="O12" s="40">
        <v>90.640060000000005</v>
      </c>
      <c r="P12" s="26">
        <v>1560.23639</v>
      </c>
      <c r="Q12" s="27"/>
      <c r="R12" s="27"/>
      <c r="S12" s="27"/>
      <c r="T12" s="27"/>
    </row>
    <row r="13" spans="1:20" ht="51.75" x14ac:dyDescent="0.25">
      <c r="A13" s="25" t="s">
        <v>40</v>
      </c>
      <c r="B13" s="40">
        <v>469.22</v>
      </c>
      <c r="C13" s="40">
        <v>424.75099999999998</v>
      </c>
      <c r="D13" s="40">
        <v>219</v>
      </c>
      <c r="E13" s="40"/>
      <c r="F13" s="40">
        <v>73</v>
      </c>
      <c r="G13" s="40">
        <v>385.32</v>
      </c>
      <c r="H13" s="40">
        <v>72.760000000000005</v>
      </c>
      <c r="I13" s="40"/>
      <c r="J13" s="40">
        <v>403.04</v>
      </c>
      <c r="K13" s="40">
        <v>120</v>
      </c>
      <c r="L13" s="40">
        <v>40</v>
      </c>
      <c r="M13" s="40">
        <v>70</v>
      </c>
      <c r="N13" s="40">
        <v>163.56299999999999</v>
      </c>
      <c r="O13" s="40">
        <v>86.792339999999996</v>
      </c>
      <c r="P13" s="26">
        <v>2527.44634</v>
      </c>
      <c r="Q13" s="27"/>
      <c r="R13" s="27"/>
      <c r="S13" s="27"/>
      <c r="T13" s="27"/>
    </row>
    <row r="14" spans="1:20" ht="77.25" x14ac:dyDescent="0.25">
      <c r="A14" s="25" t="s">
        <v>41</v>
      </c>
      <c r="B14" s="40">
        <v>1320</v>
      </c>
      <c r="C14" s="40">
        <v>759.30100000000004</v>
      </c>
      <c r="D14" s="40">
        <v>150</v>
      </c>
      <c r="E14" s="40">
        <v>66.25</v>
      </c>
      <c r="F14" s="40">
        <v>104</v>
      </c>
      <c r="G14" s="40">
        <v>143.30000000000001</v>
      </c>
      <c r="H14" s="40">
        <v>93</v>
      </c>
      <c r="I14" s="40">
        <v>72</v>
      </c>
      <c r="J14" s="40">
        <v>274.25</v>
      </c>
      <c r="K14" s="40">
        <v>134.28753</v>
      </c>
      <c r="L14" s="40"/>
      <c r="M14" s="40">
        <v>172.517</v>
      </c>
      <c r="N14" s="40">
        <v>528.83333000000005</v>
      </c>
      <c r="O14" s="40">
        <v>143.48757000000001</v>
      </c>
      <c r="P14" s="26">
        <v>3961.2264300000002</v>
      </c>
      <c r="Q14" s="27"/>
      <c r="R14" s="27"/>
      <c r="S14" s="27"/>
      <c r="T14" s="27"/>
    </row>
    <row r="15" spans="1:20" ht="102.75" x14ac:dyDescent="0.25">
      <c r="A15" s="25" t="s">
        <v>42</v>
      </c>
      <c r="B15" s="40">
        <v>22051.311450000001</v>
      </c>
      <c r="C15" s="40">
        <v>1916.8761999999999</v>
      </c>
      <c r="D15" s="40">
        <v>152</v>
      </c>
      <c r="E15" s="40"/>
      <c r="F15" s="40"/>
      <c r="G15" s="40"/>
      <c r="H15" s="40"/>
      <c r="I15" s="40"/>
      <c r="J15" s="40">
        <v>280</v>
      </c>
      <c r="K15" s="40"/>
      <c r="L15" s="40"/>
      <c r="M15" s="40"/>
      <c r="N15" s="40"/>
      <c r="O15" s="40"/>
      <c r="P15" s="26">
        <v>24400.18765</v>
      </c>
      <c r="Q15" s="27"/>
      <c r="R15" s="27"/>
      <c r="S15" s="27"/>
      <c r="T15" s="27"/>
    </row>
    <row r="16" spans="1:20" ht="102.75" x14ac:dyDescent="0.25">
      <c r="A16" s="25" t="s">
        <v>43</v>
      </c>
      <c r="B16" s="40"/>
      <c r="C16" s="40">
        <v>4452.1670000000004</v>
      </c>
      <c r="D16" s="40"/>
      <c r="E16" s="40"/>
      <c r="F16" s="40"/>
      <c r="G16" s="40"/>
      <c r="H16" s="40"/>
      <c r="I16" s="40"/>
      <c r="J16" s="40"/>
      <c r="K16" s="40"/>
      <c r="L16" s="40"/>
      <c r="M16" s="40"/>
      <c r="N16" s="40"/>
      <c r="O16" s="40"/>
      <c r="P16" s="26">
        <v>4452.1670000000004</v>
      </c>
      <c r="Q16" s="27"/>
      <c r="R16" s="27"/>
      <c r="S16" s="27"/>
      <c r="T16" s="27"/>
    </row>
    <row r="17" spans="1:20" ht="90" x14ac:dyDescent="0.25">
      <c r="A17" s="25" t="s">
        <v>44</v>
      </c>
      <c r="B17" s="40">
        <v>160</v>
      </c>
      <c r="C17" s="40"/>
      <c r="D17" s="40"/>
      <c r="E17" s="40"/>
      <c r="F17" s="40"/>
      <c r="G17" s="40">
        <v>28.131</v>
      </c>
      <c r="H17" s="40"/>
      <c r="I17" s="40"/>
      <c r="J17" s="40">
        <v>37.507719999999999</v>
      </c>
      <c r="K17" s="40"/>
      <c r="L17" s="40"/>
      <c r="M17" s="40">
        <v>11.4</v>
      </c>
      <c r="N17" s="40"/>
      <c r="O17" s="40"/>
      <c r="P17" s="26">
        <v>237.03872000000001</v>
      </c>
      <c r="Q17" s="27"/>
      <c r="R17" s="27"/>
      <c r="S17" s="27"/>
      <c r="T17" s="27"/>
    </row>
    <row r="18" spans="1:20" ht="319.5" x14ac:dyDescent="0.25">
      <c r="A18" s="25" t="s">
        <v>45</v>
      </c>
      <c r="B18" s="40">
        <v>15000</v>
      </c>
      <c r="C18" s="40">
        <v>10245.107379999999</v>
      </c>
      <c r="D18" s="40">
        <v>1850</v>
      </c>
      <c r="E18" s="40">
        <v>1580</v>
      </c>
      <c r="F18" s="40"/>
      <c r="G18" s="40">
        <v>2400</v>
      </c>
      <c r="H18" s="40">
        <v>724.65800000000002</v>
      </c>
      <c r="I18" s="40">
        <v>98.5</v>
      </c>
      <c r="J18" s="40">
        <v>4511</v>
      </c>
      <c r="K18" s="40">
        <v>2000</v>
      </c>
      <c r="L18" s="40">
        <v>1984</v>
      </c>
      <c r="M18" s="40">
        <v>970</v>
      </c>
      <c r="N18" s="40">
        <v>1425.1659999999999</v>
      </c>
      <c r="O18" s="40">
        <v>1011.883</v>
      </c>
      <c r="P18" s="26">
        <v>43800.314380000003</v>
      </c>
      <c r="Q18" s="27"/>
      <c r="R18" s="27"/>
      <c r="S18" s="27"/>
      <c r="T18" s="27"/>
    </row>
    <row r="19" spans="1:20" ht="153.75" x14ac:dyDescent="0.25">
      <c r="A19" s="25" t="s">
        <v>46</v>
      </c>
      <c r="B19" s="40">
        <v>148467.58717000001</v>
      </c>
      <c r="C19" s="40">
        <v>77000</v>
      </c>
      <c r="D19" s="40">
        <v>15113.55</v>
      </c>
      <c r="E19" s="40">
        <v>13500</v>
      </c>
      <c r="F19" s="40"/>
      <c r="G19" s="40">
        <v>18800</v>
      </c>
      <c r="H19" s="40">
        <v>7991.33</v>
      </c>
      <c r="I19" s="40">
        <v>2650</v>
      </c>
      <c r="J19" s="40">
        <v>19176.237000000001</v>
      </c>
      <c r="K19" s="40">
        <v>6328.65</v>
      </c>
      <c r="L19" s="40">
        <v>4000</v>
      </c>
      <c r="M19" s="40">
        <v>14000</v>
      </c>
      <c r="N19" s="40">
        <v>13133.334000000001</v>
      </c>
      <c r="O19" s="40">
        <v>13263.7832</v>
      </c>
      <c r="P19" s="26">
        <v>353424.47136999998</v>
      </c>
      <c r="Q19" s="27"/>
      <c r="R19" s="27"/>
      <c r="S19" s="27"/>
      <c r="T19" s="27"/>
    </row>
    <row r="20" spans="1:20" ht="90" x14ac:dyDescent="0.25">
      <c r="A20" s="25" t="s">
        <v>47</v>
      </c>
      <c r="B20" s="40">
        <v>8800</v>
      </c>
      <c r="C20" s="40">
        <v>2297.5</v>
      </c>
      <c r="D20" s="40">
        <v>1462</v>
      </c>
      <c r="E20" s="40">
        <v>600</v>
      </c>
      <c r="F20" s="40">
        <v>250</v>
      </c>
      <c r="G20" s="40">
        <v>2000</v>
      </c>
      <c r="H20" s="40">
        <v>553.63</v>
      </c>
      <c r="I20" s="40">
        <v>212.4</v>
      </c>
      <c r="J20" s="40">
        <v>1117.5</v>
      </c>
      <c r="K20" s="40">
        <v>618</v>
      </c>
      <c r="L20" s="40">
        <v>1900</v>
      </c>
      <c r="M20" s="40">
        <v>1000</v>
      </c>
      <c r="N20" s="40">
        <v>600</v>
      </c>
      <c r="O20" s="40">
        <v>925.6</v>
      </c>
      <c r="P20" s="26">
        <v>22336.63</v>
      </c>
      <c r="Q20" s="27"/>
      <c r="R20" s="27"/>
      <c r="S20" s="27"/>
      <c r="T20" s="27"/>
    </row>
    <row r="21" spans="1:20" ht="128.25" x14ac:dyDescent="0.25">
      <c r="A21" s="25" t="s">
        <v>48</v>
      </c>
      <c r="B21" s="40">
        <v>44.7</v>
      </c>
      <c r="C21" s="40">
        <v>11.25628</v>
      </c>
      <c r="D21" s="40"/>
      <c r="E21" s="40"/>
      <c r="F21" s="40">
        <v>3.7250000000000001</v>
      </c>
      <c r="G21" s="40"/>
      <c r="H21" s="40">
        <v>3.7229999999999999</v>
      </c>
      <c r="I21" s="40"/>
      <c r="J21" s="40">
        <v>7.0215800000000002</v>
      </c>
      <c r="K21" s="40"/>
      <c r="L21" s="40"/>
      <c r="M21" s="40"/>
      <c r="N21" s="40"/>
      <c r="O21" s="40"/>
      <c r="P21" s="26">
        <v>70.42586</v>
      </c>
      <c r="Q21" s="27"/>
      <c r="R21" s="27"/>
      <c r="S21" s="27"/>
      <c r="T21" s="27"/>
    </row>
    <row r="22" spans="1:20" ht="115.5" x14ac:dyDescent="0.25">
      <c r="A22" s="25" t="s">
        <v>49</v>
      </c>
      <c r="B22" s="40">
        <v>5000</v>
      </c>
      <c r="C22" s="40">
        <v>1840</v>
      </c>
      <c r="D22" s="40">
        <v>250</v>
      </c>
      <c r="E22" s="40">
        <v>200</v>
      </c>
      <c r="F22" s="40">
        <v>82.25</v>
      </c>
      <c r="G22" s="40">
        <v>280</v>
      </c>
      <c r="H22" s="40"/>
      <c r="I22" s="40">
        <v>28.3</v>
      </c>
      <c r="J22" s="40">
        <v>600</v>
      </c>
      <c r="K22" s="40">
        <v>200</v>
      </c>
      <c r="L22" s="40">
        <v>450.98399999999998</v>
      </c>
      <c r="M22" s="40">
        <v>209</v>
      </c>
      <c r="N22" s="40">
        <v>50</v>
      </c>
      <c r="O22" s="40">
        <v>514.58299999999997</v>
      </c>
      <c r="P22" s="26">
        <v>9705.1170000000002</v>
      </c>
      <c r="Q22" s="27"/>
      <c r="R22" s="27"/>
      <c r="S22" s="27"/>
      <c r="T22" s="27"/>
    </row>
    <row r="23" spans="1:20" ht="64.5" x14ac:dyDescent="0.25">
      <c r="A23" s="25" t="s">
        <v>50</v>
      </c>
      <c r="B23" s="40"/>
      <c r="C23" s="40">
        <v>133.97999999999999</v>
      </c>
      <c r="D23" s="40"/>
      <c r="E23" s="40"/>
      <c r="F23" s="40"/>
      <c r="G23" s="40"/>
      <c r="H23" s="40"/>
      <c r="I23" s="40"/>
      <c r="J23" s="40"/>
      <c r="K23" s="40"/>
      <c r="L23" s="40"/>
      <c r="M23" s="40"/>
      <c r="N23" s="40"/>
      <c r="O23" s="40"/>
      <c r="P23" s="26">
        <v>133.97999999999999</v>
      </c>
      <c r="Q23" s="27"/>
      <c r="R23" s="27"/>
      <c r="S23" s="27"/>
      <c r="T23" s="27"/>
    </row>
    <row r="24" spans="1:20" ht="115.5" x14ac:dyDescent="0.25">
      <c r="A24" s="25" t="s">
        <v>51</v>
      </c>
      <c r="B24" s="40">
        <v>74770.732000000004</v>
      </c>
      <c r="C24" s="40">
        <v>33000</v>
      </c>
      <c r="D24" s="40">
        <v>6736.9260000000004</v>
      </c>
      <c r="E24" s="40">
        <v>5500</v>
      </c>
      <c r="F24" s="40">
        <v>1450</v>
      </c>
      <c r="G24" s="40">
        <v>4894.3</v>
      </c>
      <c r="H24" s="40">
        <v>2508.63</v>
      </c>
      <c r="I24" s="40">
        <v>354</v>
      </c>
      <c r="J24" s="40">
        <v>13649.743</v>
      </c>
      <c r="K24" s="40">
        <v>1530.9770000000001</v>
      </c>
      <c r="L24" s="40">
        <v>1656</v>
      </c>
      <c r="M24" s="40">
        <v>2500</v>
      </c>
      <c r="N24" s="40">
        <v>3030</v>
      </c>
      <c r="O24" s="40">
        <v>2799.3</v>
      </c>
      <c r="P24" s="26">
        <v>154380.60800000001</v>
      </c>
      <c r="Q24" s="27"/>
      <c r="R24" s="27"/>
      <c r="S24" s="27"/>
      <c r="T24" s="27"/>
    </row>
    <row r="25" spans="1:20" ht="64.5" x14ac:dyDescent="0.25">
      <c r="A25" s="25" t="s">
        <v>52</v>
      </c>
      <c r="B25" s="40">
        <v>29382.03544</v>
      </c>
      <c r="C25" s="40">
        <v>7506.89624</v>
      </c>
      <c r="D25" s="40">
        <v>2200</v>
      </c>
      <c r="E25" s="40">
        <v>1625.25</v>
      </c>
      <c r="F25" s="40"/>
      <c r="G25" s="40">
        <v>962</v>
      </c>
      <c r="H25" s="40">
        <v>303</v>
      </c>
      <c r="I25" s="40">
        <v>96.3</v>
      </c>
      <c r="J25" s="40"/>
      <c r="K25" s="40">
        <v>606.83933999999999</v>
      </c>
      <c r="L25" s="40">
        <v>6310</v>
      </c>
      <c r="M25" s="40">
        <v>700</v>
      </c>
      <c r="N25" s="40">
        <v>1037.9994799999999</v>
      </c>
      <c r="O25" s="40">
        <v>1000.3</v>
      </c>
      <c r="P25" s="26">
        <v>51730.620499999997</v>
      </c>
      <c r="Q25" s="27"/>
      <c r="R25" s="27"/>
      <c r="S25" s="27"/>
      <c r="T25" s="27"/>
    </row>
    <row r="26" spans="1:20" ht="90" x14ac:dyDescent="0.25">
      <c r="A26" s="25" t="s">
        <v>53</v>
      </c>
      <c r="B26" s="40">
        <v>3071.1999900000001</v>
      </c>
      <c r="C26" s="40">
        <v>1050</v>
      </c>
      <c r="D26" s="40">
        <v>226</v>
      </c>
      <c r="E26" s="40">
        <v>158</v>
      </c>
      <c r="F26" s="40">
        <v>55</v>
      </c>
      <c r="G26" s="40">
        <v>240.3</v>
      </c>
      <c r="H26" s="40"/>
      <c r="I26" s="40">
        <v>27</v>
      </c>
      <c r="J26" s="40">
        <v>357.1</v>
      </c>
      <c r="K26" s="40">
        <v>52.5</v>
      </c>
      <c r="L26" s="40">
        <v>130</v>
      </c>
      <c r="M26" s="40">
        <v>112</v>
      </c>
      <c r="N26" s="40">
        <v>80.444000000000003</v>
      </c>
      <c r="O26" s="40">
        <v>127.16670999999999</v>
      </c>
      <c r="P26" s="26">
        <v>5686.7106999999996</v>
      </c>
      <c r="Q26" s="27"/>
      <c r="R26" s="27"/>
      <c r="S26" s="27"/>
      <c r="T26" s="27"/>
    </row>
    <row r="27" spans="1:20" ht="39" x14ac:dyDescent="0.25">
      <c r="A27" s="25" t="s">
        <v>54</v>
      </c>
      <c r="B27" s="40"/>
      <c r="C27" s="40"/>
      <c r="D27" s="40">
        <v>29.6</v>
      </c>
      <c r="E27" s="40">
        <v>13.125</v>
      </c>
      <c r="F27" s="40">
        <v>6.6</v>
      </c>
      <c r="G27" s="40">
        <v>24.625</v>
      </c>
      <c r="H27" s="40">
        <v>6.9249999999999998</v>
      </c>
      <c r="I27" s="40"/>
      <c r="J27" s="40">
        <v>45.55</v>
      </c>
      <c r="K27" s="40">
        <v>7.1</v>
      </c>
      <c r="L27" s="40">
        <v>14.6</v>
      </c>
      <c r="M27" s="40">
        <v>9.3000000000000007</v>
      </c>
      <c r="N27" s="40">
        <v>14.7</v>
      </c>
      <c r="O27" s="40">
        <v>4.05</v>
      </c>
      <c r="P27" s="26">
        <v>176.17500000000001</v>
      </c>
      <c r="Q27" s="27"/>
      <c r="R27" s="27"/>
      <c r="S27" s="27"/>
      <c r="T27" s="27"/>
    </row>
    <row r="28" spans="1:20" ht="64.5" x14ac:dyDescent="0.25">
      <c r="A28" s="25" t="s">
        <v>55</v>
      </c>
      <c r="B28" s="40">
        <v>715.43917999999996</v>
      </c>
      <c r="C28" s="40">
        <v>112.35833</v>
      </c>
      <c r="D28" s="40">
        <v>531.11800000000005</v>
      </c>
      <c r="E28" s="40"/>
      <c r="F28" s="40"/>
      <c r="G28" s="40">
        <v>125</v>
      </c>
      <c r="H28" s="40"/>
      <c r="I28" s="40"/>
      <c r="J28" s="40"/>
      <c r="K28" s="40">
        <v>63.133069999999996</v>
      </c>
      <c r="L28" s="40"/>
      <c r="M28" s="40"/>
      <c r="N28" s="40"/>
      <c r="O28" s="40"/>
      <c r="P28" s="26">
        <v>1547.0485799999999</v>
      </c>
      <c r="Q28" s="27"/>
      <c r="R28" s="27"/>
      <c r="S28" s="27"/>
      <c r="T28" s="27"/>
    </row>
    <row r="29" spans="1:20" ht="39" x14ac:dyDescent="0.25">
      <c r="A29" s="25" t="s">
        <v>56</v>
      </c>
      <c r="B29" s="40"/>
      <c r="C29" s="40"/>
      <c r="D29" s="40"/>
      <c r="E29" s="40"/>
      <c r="F29" s="40"/>
      <c r="G29" s="40"/>
      <c r="H29" s="40"/>
      <c r="I29" s="40"/>
      <c r="J29" s="40"/>
      <c r="K29" s="40"/>
      <c r="L29" s="40"/>
      <c r="M29" s="40"/>
      <c r="N29" s="40">
        <v>6270.2380400000002</v>
      </c>
      <c r="O29" s="40"/>
      <c r="P29" s="26">
        <v>6270.2380400000002</v>
      </c>
      <c r="Q29" s="27"/>
      <c r="R29" s="27"/>
      <c r="S29" s="27"/>
      <c r="T29" s="27"/>
    </row>
    <row r="30" spans="1:20" ht="64.5" x14ac:dyDescent="0.25">
      <c r="A30" s="25" t="s">
        <v>57</v>
      </c>
      <c r="B30" s="40">
        <v>-0.38750000000000001</v>
      </c>
      <c r="C30" s="40"/>
      <c r="D30" s="40"/>
      <c r="E30" s="40"/>
      <c r="F30" s="40"/>
      <c r="G30" s="40"/>
      <c r="H30" s="40"/>
      <c r="I30" s="40"/>
      <c r="J30" s="40"/>
      <c r="K30" s="40"/>
      <c r="L30" s="40"/>
      <c r="M30" s="40"/>
      <c r="N30" s="40"/>
      <c r="O30" s="40"/>
      <c r="P30" s="26">
        <v>-0.38750000000000001</v>
      </c>
      <c r="Q30" s="27"/>
      <c r="R30" s="27"/>
      <c r="S30" s="27"/>
      <c r="T30" s="27"/>
    </row>
    <row r="31" spans="1:20" ht="77.25" x14ac:dyDescent="0.25">
      <c r="A31" s="25" t="s">
        <v>58</v>
      </c>
      <c r="B31" s="40"/>
      <c r="C31" s="40"/>
      <c r="D31" s="40"/>
      <c r="E31" s="40"/>
      <c r="F31" s="40"/>
      <c r="G31" s="40"/>
      <c r="H31" s="40"/>
      <c r="I31" s="40"/>
      <c r="J31" s="40"/>
      <c r="K31" s="40">
        <v>850</v>
      </c>
      <c r="L31" s="40"/>
      <c r="M31" s="40"/>
      <c r="N31" s="40">
        <v>1395</v>
      </c>
      <c r="O31" s="40"/>
      <c r="P31" s="26">
        <v>2245</v>
      </c>
      <c r="Q31" s="27"/>
      <c r="R31" s="27"/>
      <c r="S31" s="27"/>
      <c r="T31" s="27"/>
    </row>
    <row r="32" spans="1:20" ht="102.75" x14ac:dyDescent="0.25">
      <c r="A32" s="25" t="s">
        <v>59</v>
      </c>
      <c r="B32" s="40">
        <v>2331.7830300000001</v>
      </c>
      <c r="C32" s="40"/>
      <c r="D32" s="40"/>
      <c r="E32" s="40"/>
      <c r="F32" s="40"/>
      <c r="G32" s="40"/>
      <c r="H32" s="40"/>
      <c r="I32" s="40"/>
      <c r="J32" s="40"/>
      <c r="K32" s="40"/>
      <c r="L32" s="40"/>
      <c r="M32" s="40"/>
      <c r="N32" s="40"/>
      <c r="O32" s="40"/>
      <c r="P32" s="26">
        <v>2331.7830300000001</v>
      </c>
      <c r="Q32" s="27"/>
      <c r="R32" s="27"/>
      <c r="S32" s="27"/>
      <c r="T32" s="27"/>
    </row>
    <row r="33" spans="1:20" x14ac:dyDescent="0.25">
      <c r="A33" s="33" t="s">
        <v>60</v>
      </c>
      <c r="B33" s="41">
        <v>422094.00251000002</v>
      </c>
      <c r="C33" s="41">
        <v>203761.45908999999</v>
      </c>
      <c r="D33" s="41">
        <v>81120.699659999998</v>
      </c>
      <c r="E33" s="41">
        <v>50127.815000000002</v>
      </c>
      <c r="F33" s="41">
        <v>16477.85281</v>
      </c>
      <c r="G33" s="41">
        <v>96674.147490000003</v>
      </c>
      <c r="H33" s="41">
        <v>31038.826420000001</v>
      </c>
      <c r="I33" s="41">
        <v>15035.1</v>
      </c>
      <c r="J33" s="41">
        <v>66130.977960000004</v>
      </c>
      <c r="K33" s="41">
        <v>31099.412400000001</v>
      </c>
      <c r="L33" s="41">
        <v>58051.942999999999</v>
      </c>
      <c r="M33" s="41">
        <v>42853.385000000002</v>
      </c>
      <c r="N33" s="41">
        <v>51287.096610000001</v>
      </c>
      <c r="O33" s="41">
        <v>59486.862150000001</v>
      </c>
      <c r="P33" s="26">
        <v>1225239.5800999999</v>
      </c>
      <c r="Q33" s="34"/>
      <c r="R33" s="34"/>
      <c r="S33" s="34"/>
      <c r="T33" s="34"/>
    </row>
    <row r="35" spans="1:20" x14ac:dyDescent="0.25">
      <c r="A35" s="37" t="s">
        <v>30</v>
      </c>
      <c r="B35" s="36">
        <f>Учреждения!B76+'Муниципальные районы'!P33</f>
        <v>3779123.04843</v>
      </c>
    </row>
    <row r="36" spans="1:20" ht="32.25" customHeight="1" x14ac:dyDescent="0.25">
      <c r="A36" s="37" t="str">
        <f>CONCATENATE("Остатки бюджетных средств на ",C2,"г.")</f>
        <v>Остатки бюджетных средств на 14.10.2016г.</v>
      </c>
      <c r="B36" s="36">
        <v>3596361.3</v>
      </c>
    </row>
  </sheetData>
  <pageMargins left="0.23622047244094491" right="0.23622047244094491" top="0.74803149606299213" bottom="0.74803149606299213" header="0.31496062992125984" footer="0.31496062992125984"/>
  <pageSetup paperSize="9" scale="58"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2016-10-16T23:10:02Z</dcterms:modified>
</cp:coreProperties>
</file>