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65" windowWidth="14805" windowHeight="7950"/>
  </bookViews>
  <sheets>
    <sheet name="Учреждения" sheetId="1" r:id="rId1"/>
    <sheet name="Муниципальные районы" sheetId="2" r:id="rId2"/>
  </sheets>
  <definedNames>
    <definedName name="EndData">Учреждения!$F$5</definedName>
    <definedName name="EndData1">Учреждения!$F$2</definedName>
    <definedName name="EndData2">'Муниципальные районы'!$A$1</definedName>
    <definedName name="StartData">Учреждения!$F$4</definedName>
    <definedName name="StartData1">Учреждения!$F$1</definedName>
    <definedName name="_xlnm.Print_Titles" localSheetId="1">'Муниципальные районы'!$1:$3</definedName>
    <definedName name="_xlnm.Print_Titles" localSheetId="0">Учреждения!$26:$27</definedName>
    <definedName name="_xlnm.Print_Area" localSheetId="1">'Муниципальные районы'!$A$1:$P$16</definedName>
    <definedName name="_xlnm.Print_Area" localSheetId="0">Учреждения!$A$1:$E$62</definedName>
  </definedNames>
  <calcPr calcId="162913" refMode="R1C1"/>
</workbook>
</file>

<file path=xl/calcChain.xml><?xml version="1.0" encoding="utf-8"?>
<calcChain xmlns="http://schemas.openxmlformats.org/spreadsheetml/2006/main">
  <c r="E8" i="1" l="1"/>
  <c r="E9" i="1"/>
  <c r="E24" i="1"/>
  <c r="E23" i="1"/>
  <c r="E16" i="1"/>
  <c r="E15" i="1"/>
  <c r="E14" i="1"/>
  <c r="E20" i="1"/>
  <c r="E22" i="1"/>
  <c r="E21" i="1"/>
  <c r="E10" i="1"/>
  <c r="E12" i="1"/>
  <c r="E19" i="1"/>
  <c r="E18" i="1"/>
  <c r="E17" i="1"/>
  <c r="E11" i="1"/>
  <c r="E13" i="1"/>
  <c r="B14" i="2"/>
  <c r="A2" i="2" l="1"/>
  <c r="B2" i="2" s="1"/>
  <c r="C2" i="2" s="1"/>
  <c r="A15" i="2" s="1"/>
  <c r="H1" i="1" l="1"/>
  <c r="A5" i="1" s="1"/>
  <c r="H2" i="1"/>
  <c r="G1" i="1"/>
  <c r="G2" i="1"/>
  <c r="A2" i="1" l="1"/>
</calcChain>
</file>

<file path=xl/sharedStrings.xml><?xml version="1.0" encoding="utf-8"?>
<sst xmlns="http://schemas.openxmlformats.org/spreadsheetml/2006/main" count="90" uniqueCount="89">
  <si>
    <t xml:space="preserve"> Справка о доходах и расходах краевого бюджета</t>
  </si>
  <si>
    <t>тыс.рублей</t>
  </si>
  <si>
    <t>Доходы</t>
  </si>
  <si>
    <t>Собственные доходы</t>
  </si>
  <si>
    <t>Финансовая помощь из федерального бюджета - всего, в том числе:</t>
  </si>
  <si>
    <t>Всего доходов</t>
  </si>
  <si>
    <t>Всего</t>
  </si>
  <si>
    <t xml:space="preserve">в том числе: </t>
  </si>
  <si>
    <t>Оплата труда</t>
  </si>
  <si>
    <t>Начисления на выплаты по оплате труда</t>
  </si>
  <si>
    <t>Меры социальной поддержки отдельных категорий граждан</t>
  </si>
  <si>
    <t>Итого</t>
  </si>
  <si>
    <t>тыс. рублей</t>
  </si>
  <si>
    <t xml:space="preserve">Дотации, субвенции, субсидии и иные межбюджетные трансферты бюджетам муниципальных районов (городских округов) </t>
  </si>
  <si>
    <t>Расходы бюджетополучателей, финансируемые из краевого бюджета</t>
  </si>
  <si>
    <t>Наименование направления  целевой статьи</t>
  </si>
  <si>
    <t>Петропавловск-Камчатский городской округ</t>
  </si>
  <si>
    <t>Елизовский муниципальный район</t>
  </si>
  <si>
    <t>Усть-Камчатский муниципальный район</t>
  </si>
  <si>
    <t>Усть-Большерецкий муниципальный район</t>
  </si>
  <si>
    <t>Соболевский муниципальный район</t>
  </si>
  <si>
    <t>Мильковский муниципальный район</t>
  </si>
  <si>
    <t>Быстринский муниципальный район</t>
  </si>
  <si>
    <t>Алеутский муниципальный район</t>
  </si>
  <si>
    <t>Вилючинский городской округ</t>
  </si>
  <si>
    <t>Городской округ "поселок Палана"</t>
  </si>
  <si>
    <t>Олюторский муниципальный район</t>
  </si>
  <si>
    <t>Карагинский  муниципальный  район</t>
  </si>
  <si>
    <t>Тигильский  муниципальный  район</t>
  </si>
  <si>
    <t>Пенжинский  муниципальный  район</t>
  </si>
  <si>
    <t>Всего расход:</t>
  </si>
  <si>
    <t>Субсидии местным бюджетам, связанные с выравниванием обеспеченности муниципальных образований в Камчатском крае по реализации ими их расходных обязательств</t>
  </si>
  <si>
    <t>Субсидии местным бюджетам на реализацию мероприятий соответствующей подпрограммы соответствующей государственной программы Камчатского края (за исключением инвестиционных мероприятий и субсидий, которым присвоены отдельные коды)</t>
  </si>
  <si>
    <t>Субсидии местным бюджетам на реализацию инвестиционных  мероприятий соответствующей подпрограммы соответствующей государственной программы Камчатского края</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</si>
  <si>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в Камчатском крае, по обеспечению дополнительного образования детей в муниципальных общеобразовательных организациях в Камчатском крае</t>
  </si>
  <si>
    <t>Субвенции на осуществление  государственных полномочий Камчатского края по организации проведения мероприятий по отлову и содержанию безнадзорных животных в Камчатском крае</t>
  </si>
  <si>
    <t>Расходы, связанные с особым режимом безопасного функционирования закрытых административно-территориальных образований</t>
  </si>
  <si>
    <t>Государственная поддержка малого и среднего предпринимательства, включая крестьянские (фермерские) хозяйства</t>
  </si>
  <si>
    <t>Выплата единовременного пособия при всех формах устройства детей, лишенных родительского попечения, в семью</t>
  </si>
  <si>
    <t>Всего:</t>
  </si>
  <si>
    <t>20.10.2016</t>
  </si>
  <si>
    <t>Законодательное Собрание Камчатского края</t>
  </si>
  <si>
    <t>Контрольно-счетная палата Камчатского края</t>
  </si>
  <si>
    <t>Правительство Камчатского края</t>
  </si>
  <si>
    <t>Аппарат Губернатора и Правительства Камчатского края</t>
  </si>
  <si>
    <t>Министерство сельского хозяйства, пищевой и перерабатывающей промышленности Камчатского края</t>
  </si>
  <si>
    <t>Министерство природных ресурсов и экологии Камчатского края</t>
  </si>
  <si>
    <t>Министерство жилищно-коммунального хозяйства и энергетики Камчатского края</t>
  </si>
  <si>
    <t>Министерство финансов Камчатского края</t>
  </si>
  <si>
    <t>Министерство строительства Камчатского края</t>
  </si>
  <si>
    <t>Министерство образования и науки Камчатского края</t>
  </si>
  <si>
    <t>Министерство здравоохранения Камчатского края</t>
  </si>
  <si>
    <t>Министерство социального развития и труда Камчатского края</t>
  </si>
  <si>
    <t>Министерство культуры Камчатского края</t>
  </si>
  <si>
    <t>Министерство специальных программ и по делам казачества Камчатского края</t>
  </si>
  <si>
    <t>Агентство по информатизации и связи Камчатского края</t>
  </si>
  <si>
    <t>Агентство записи актов гражданского состояния Камчатского края</t>
  </si>
  <si>
    <t>Агентство по занятости населения и миграционной политике Камчатского края</t>
  </si>
  <si>
    <t>Агентство по ветеринарии Камчатского края</t>
  </si>
  <si>
    <t>Министерство транспорта и дорожного строительства Камчатского края</t>
  </si>
  <si>
    <t>Агентство по обеспечению деятельности мировых судей Камчатского края</t>
  </si>
  <si>
    <t>Региональная служба по тарифам и ценам Камчатского края</t>
  </si>
  <si>
    <t>Инспекция государственного технического надзора Камчатского края</t>
  </si>
  <si>
    <t>Избирательная комиссия Камчатского края</t>
  </si>
  <si>
    <t>Министерство экономического развития и торговли Камчатского края</t>
  </si>
  <si>
    <t>Петропавловск-Камчатская городская территориальная избирательная комиссия</t>
  </si>
  <si>
    <t>Палата Уполномоченных в Камчатском крае</t>
  </si>
  <si>
    <t>Агентство по внутренней политике Камчатского края</t>
  </si>
  <si>
    <t>Министерство спорта и молодежной политики Камчатского края</t>
  </si>
  <si>
    <t>Агентство лесного хозяйства и охраны животного мира Камчатского края</t>
  </si>
  <si>
    <t>Агентство по туризму и внешним связям Камчатского края</t>
  </si>
  <si>
    <t>администрация Корякского округа</t>
  </si>
  <si>
    <t>Агентство инвестиций и предпринимательства Камчатского края</t>
  </si>
  <si>
    <t>ИТОГО</t>
  </si>
  <si>
    <t>14.10.2016</t>
  </si>
  <si>
    <t>Единая субвенция бюджетам субъектов Российской Федерации</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</si>
  <si>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</si>
  <si>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</si>
  <si>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</si>
  <si>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</si>
  <si>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Субвенции бюджетам субъектов Российской Федерации на осуществление отдельных полномочий в области лесных отношений</t>
  </si>
  <si>
    <t>Межбюджетные трансферты, передаваемые бюджетам субъектов Российской Федерации на поддержку экономического и социального развития коренных малочисленных народов Севера, Сибири и Дальнего Востока</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</si>
  <si>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t>
  </si>
  <si>
    <t xml:space="preserve">Межбюджетные трансферты, передаваемые бюджетам субъектов Российской Федерации на реализацию мероприятий региональных программ в сфере дорожного хозяйства в сфере дорожного хозяйства по решениям Правительства Российской Федерации </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</si>
  <si>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</si>
  <si>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</si>
  <si>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Субсидии на реализацию мероприятий по содействию создания в субъектах Российской Федерации новых мест в общеобразовательных организациях</t>
  </si>
  <si>
    <t>Возврат остатков субсидий, субвенций и иных межбюджетных трансфертов, имеющих целевое назначение, прошлых лет из бюджетов субъектов Российской Федерации</t>
  </si>
  <si>
    <t>Субсидии бюджетам субъектов Российской Федерации на государственную поддержку малого и среднего предпринимательства, включая крестьянские (фермерские) хозяйства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</si>
</sst>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20" x14ac:knownFonts="1">
    <font>
      <sz val="11"/>
      <color theme="1"/>
      <name val="Calibri"/>
      <family val="2"/>
      <scheme val="minor"/>
    </font>
    <font>
      <b/>
      <sz val="12"/>
      <name val="Times New Roman"/>
      <family val="1"/>
      <charset val="204"/>
    </font>
    <font>
      <b/>
      <sz val="11"/>
      <name val="Times New Roman"/>
      <family val="1"/>
      <charset val="204"/>
    </font>
    <font>
      <sz val="11"/>
      <name val="Times New Roman"/>
      <family val="1"/>
      <charset val="204"/>
    </font>
    <font>
      <sz val="9"/>
      <name val="Times New Roman"/>
      <family val="1"/>
      <charset val="204"/>
    </font>
    <font>
      <b/>
      <sz val="10"/>
      <name val="Times New Roman"/>
      <family val="1"/>
      <charset val="204"/>
    </font>
    <font>
      <sz val="10"/>
      <name val="Times New Roman"/>
      <family val="1"/>
      <charset val="204"/>
    </font>
    <font>
      <b/>
      <sz val="10"/>
      <name val="Times New Roman"/>
      <family val="1"/>
    </font>
    <font>
      <sz val="10"/>
      <color theme="1"/>
      <name val="Calibri"/>
      <family val="2"/>
      <scheme val="minor"/>
    </font>
    <font>
      <sz val="11"/>
      <color theme="1"/>
      <name val="Times New Roman"/>
      <family val="1"/>
    </font>
    <font>
      <sz val="10"/>
      <name val="Times New Roman"/>
      <family val="1"/>
    </font>
    <font>
      <sz val="12"/>
      <color theme="1"/>
      <name val="Times New Roman"/>
      <family val="1"/>
    </font>
    <font>
      <b/>
      <sz val="12"/>
      <name val="Times New Roman"/>
      <family val="1"/>
    </font>
    <font>
      <sz val="11"/>
      <color theme="0" tint="-0.34998626667073579"/>
      <name val="Calibri"/>
      <family val="2"/>
      <scheme val="minor"/>
    </font>
    <font>
      <b/>
      <sz val="10"/>
      <color theme="1"/>
      <name val="Calibri"/>
      <family val="2"/>
      <scheme val="minor"/>
    </font>
    <font>
      <b/>
      <sz val="11"/>
      <color theme="1"/>
      <name val="Times New Roman"/>
      <family val="1"/>
      <charset val="204"/>
    </font>
    <font>
      <b/>
      <sz val="11"/>
      <color theme="1"/>
      <name val="Calibri"/>
      <family val="2"/>
      <charset val="204"/>
      <scheme val="minor"/>
    </font>
    <font>
      <sz val="12"/>
      <color theme="0"/>
      <name val="Times New Roman"/>
      <family val="1"/>
    </font>
    <font>
      <sz val="11"/>
      <color theme="0"/>
      <name val="Calibri"/>
      <family val="2"/>
      <scheme val="minor"/>
    </font>
    <font>
      <b/>
      <sz val="9"/>
      <color theme="0"/>
      <name val="Times New Roman"/>
      <family val="1"/>
      <charset val="204"/>
    </font>
  </fonts>
  <fills count="3">
    <fill>
      <patternFill patternType="none"/>
    </fill>
    <fill>
      <patternFill patternType="gray125"/>
    </fill>
    <fill>
      <patternFill patternType="solid">
        <fgColor indexed="9"/>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58">
    <xf numFmtId="0" fontId="0" fillId="0" borderId="0" xfId="0"/>
    <xf numFmtId="0" fontId="2" fillId="0" borderId="0" xfId="0" applyFont="1" applyAlignment="1">
      <alignment wrapText="1"/>
    </xf>
    <xf numFmtId="0" fontId="2" fillId="0" borderId="0" xfId="0" applyFont="1" applyAlignment="1">
      <alignment horizontal="center" wrapText="1"/>
    </xf>
    <xf numFmtId="0" fontId="3" fillId="0" borderId="0" xfId="0" applyFont="1" applyAlignment="1">
      <alignment wrapText="1"/>
    </xf>
    <xf numFmtId="0" fontId="3" fillId="0" borderId="0" xfId="0" applyFont="1" applyBorder="1" applyAlignment="1"/>
    <xf numFmtId="0" fontId="3" fillId="0" borderId="0" xfId="0" applyFont="1"/>
    <xf numFmtId="0" fontId="3" fillId="0" borderId="0" xfId="0" applyFont="1" applyBorder="1"/>
    <xf numFmtId="0" fontId="4" fillId="0" borderId="0" xfId="0" applyFont="1" applyBorder="1" applyAlignment="1">
      <alignment horizontal="right"/>
    </xf>
    <xf numFmtId="164" fontId="5" fillId="2" borderId="4" xfId="0" applyNumberFormat="1" applyFont="1" applyFill="1" applyBorder="1" applyAlignment="1"/>
    <xf numFmtId="164" fontId="3" fillId="0" borderId="4" xfId="0" applyNumberFormat="1" applyFont="1" applyFill="1" applyBorder="1" applyAlignment="1">
      <alignment horizontal="right" wrapText="1"/>
    </xf>
    <xf numFmtId="0" fontId="3" fillId="0" borderId="0" xfId="0" applyFont="1" applyFill="1" applyBorder="1" applyAlignment="1">
      <alignment wrapText="1"/>
    </xf>
    <xf numFmtId="0" fontId="3" fillId="0" borderId="0" xfId="0" applyFont="1" applyBorder="1" applyAlignment="1">
      <alignment wrapText="1"/>
    </xf>
    <xf numFmtId="164" fontId="3" fillId="0" borderId="0" xfId="0" applyNumberFormat="1" applyFont="1" applyFill="1" applyBorder="1" applyAlignment="1">
      <alignment horizontal="right" wrapText="1"/>
    </xf>
    <xf numFmtId="164" fontId="2" fillId="0" borderId="4" xfId="0" applyNumberFormat="1" applyFont="1" applyFill="1" applyBorder="1" applyAlignment="1">
      <alignment horizontal="right" wrapText="1"/>
    </xf>
    <xf numFmtId="164" fontId="3" fillId="0" borderId="4" xfId="0" applyNumberFormat="1" applyFont="1" applyFill="1" applyBorder="1" applyAlignment="1">
      <alignment horizontal="right" vertical="center" wrapText="1"/>
    </xf>
    <xf numFmtId="0" fontId="2" fillId="0" borderId="0" xfId="0" applyFont="1" applyFill="1" applyBorder="1" applyAlignment="1">
      <alignment wrapText="1"/>
    </xf>
    <xf numFmtId="0" fontId="2" fillId="0" borderId="0" xfId="0" applyFont="1" applyFill="1" applyBorder="1" applyAlignment="1">
      <alignment horizontal="left" wrapText="1"/>
    </xf>
    <xf numFmtId="0" fontId="3" fillId="0" borderId="0" xfId="0" applyFont="1" applyFill="1" applyBorder="1"/>
    <xf numFmtId="0" fontId="3" fillId="0" borderId="4" xfId="0" applyFont="1" applyFill="1" applyBorder="1" applyAlignment="1">
      <alignment horizontal="center" vertical="top" wrapText="1"/>
    </xf>
    <xf numFmtId="164" fontId="3" fillId="0" borderId="4" xfId="0" applyNumberFormat="1" applyFont="1" applyBorder="1" applyAlignment="1">
      <alignment horizontal="right" vertical="center" wrapText="1"/>
    </xf>
    <xf numFmtId="164" fontId="2" fillId="0" borderId="4" xfId="0" applyNumberFormat="1" applyFont="1" applyBorder="1" applyAlignment="1">
      <alignment horizontal="right" vertical="center" wrapText="1"/>
    </xf>
    <xf numFmtId="49" fontId="3" fillId="0" borderId="4" xfId="0" applyNumberFormat="1" applyFont="1" applyBorder="1" applyAlignment="1">
      <alignment horizontal="left" vertical="center" wrapText="1"/>
    </xf>
    <xf numFmtId="14" fontId="0" fillId="0" borderId="0" xfId="0" applyNumberFormat="1"/>
    <xf numFmtId="49" fontId="2" fillId="0" borderId="4" xfId="0" applyNumberFormat="1" applyFont="1" applyBorder="1" applyAlignment="1">
      <alignment horizontal="left" vertical="center" wrapText="1"/>
    </xf>
    <xf numFmtId="164" fontId="7" fillId="2" borderId="4" xfId="0" applyNumberFormat="1" applyFont="1" applyFill="1" applyBorder="1" applyAlignment="1">
      <alignment horizontal="center" vertical="center" wrapText="1"/>
    </xf>
    <xf numFmtId="49" fontId="6" fillId="2" borderId="4" xfId="0" applyNumberFormat="1" applyFont="1" applyFill="1" applyBorder="1" applyAlignment="1">
      <alignment horizontal="left" wrapText="1"/>
    </xf>
    <xf numFmtId="164" fontId="7" fillId="2" borderId="4" xfId="0" applyNumberFormat="1" applyFont="1" applyFill="1" applyBorder="1" applyAlignment="1">
      <alignment horizontal="right" vertical="center" wrapText="1"/>
    </xf>
    <xf numFmtId="0" fontId="8" fillId="0" borderId="0" xfId="0" applyFont="1"/>
    <xf numFmtId="0" fontId="9" fillId="0" borderId="0" xfId="0" applyFont="1"/>
    <xf numFmtId="0" fontId="11" fillId="0" borderId="0" xfId="0" applyFont="1"/>
    <xf numFmtId="0" fontId="12" fillId="2" borderId="0" xfId="0" applyFont="1" applyFill="1" applyBorder="1" applyAlignment="1"/>
    <xf numFmtId="0" fontId="13" fillId="0" borderId="0" xfId="0" applyNumberFormat="1" applyFont="1"/>
    <xf numFmtId="0" fontId="13" fillId="0" borderId="0" xfId="0" applyFont="1"/>
    <xf numFmtId="49" fontId="5" fillId="2" borderId="4" xfId="0" applyNumberFormat="1" applyFont="1" applyFill="1" applyBorder="1" applyAlignment="1">
      <alignment horizontal="left" wrapText="1"/>
    </xf>
    <xf numFmtId="0" fontId="14" fillId="0" borderId="0" xfId="0" applyFont="1"/>
    <xf numFmtId="0" fontId="15" fillId="0" borderId="4" xfId="0" applyFont="1" applyBorder="1" applyAlignment="1">
      <alignment horizontal="center" vertical="center" wrapText="1"/>
    </xf>
    <xf numFmtId="164" fontId="16" fillId="0" borderId="4" xfId="0" applyNumberFormat="1" applyFont="1" applyBorder="1"/>
    <xf numFmtId="0" fontId="16" fillId="0" borderId="4" xfId="0" applyFont="1" applyBorder="1" applyAlignment="1">
      <alignment wrapText="1"/>
    </xf>
    <xf numFmtId="0" fontId="18" fillId="0" borderId="0" xfId="0" applyFont="1"/>
    <xf numFmtId="164" fontId="10" fillId="2" borderId="4" xfId="0" applyNumberFormat="1" applyFont="1" applyFill="1" applyBorder="1" applyAlignment="1">
      <alignment vertical="center" wrapText="1"/>
    </xf>
    <xf numFmtId="164" fontId="3" fillId="2" borderId="4" xfId="0" applyNumberFormat="1" applyFont="1" applyFill="1" applyBorder="1" applyAlignment="1">
      <alignment horizontal="right" wrapText="1"/>
    </xf>
    <xf numFmtId="164" fontId="2" fillId="2" borderId="4" xfId="0" applyNumberFormat="1" applyFont="1" applyFill="1" applyBorder="1" applyAlignment="1">
      <alignment horizontal="right" wrapText="1"/>
    </xf>
    <xf numFmtId="164" fontId="10" fillId="2" borderId="4" xfId="0" applyNumberFormat="1" applyFont="1" applyFill="1" applyBorder="1" applyAlignment="1">
      <alignment horizontal="center" vertical="center" wrapText="1"/>
    </xf>
    <xf numFmtId="14" fontId="17" fillId="0" borderId="0" xfId="0" applyNumberFormat="1" applyFont="1"/>
    <xf numFmtId="0" fontId="19" fillId="2" borderId="0" xfId="0" applyFont="1" applyFill="1" applyBorder="1" applyAlignment="1"/>
    <xf numFmtId="0" fontId="1" fillId="0" borderId="0" xfId="0" applyFont="1" applyAlignment="1">
      <alignment horizontal="center" wrapText="1"/>
    </xf>
    <xf numFmtId="0" fontId="2" fillId="0" borderId="1" xfId="0" applyNumberFormat="1" applyFont="1" applyFill="1" applyBorder="1" applyAlignment="1">
      <alignment horizontal="left" wrapText="1"/>
    </xf>
    <xf numFmtId="0" fontId="2" fillId="0" borderId="2" xfId="0" applyNumberFormat="1" applyFont="1" applyFill="1" applyBorder="1" applyAlignment="1">
      <alignment horizontal="left" wrapText="1"/>
    </xf>
    <xf numFmtId="0" fontId="2" fillId="0" borderId="3" xfId="0" applyNumberFormat="1" applyFont="1" applyFill="1" applyBorder="1" applyAlignment="1">
      <alignment horizontal="left" wrapText="1"/>
    </xf>
    <xf numFmtId="164" fontId="2" fillId="0" borderId="4" xfId="0" applyNumberFormat="1" applyFont="1" applyFill="1" applyBorder="1" applyAlignment="1">
      <alignment horizontal="left" wrapText="1"/>
    </xf>
    <xf numFmtId="0" fontId="3" fillId="0" borderId="4" xfId="0" applyFont="1" applyFill="1" applyBorder="1" applyAlignment="1">
      <alignment horizontal="left"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165" fontId="2" fillId="0" borderId="4" xfId="0" applyNumberFormat="1" applyFont="1" applyFill="1" applyBorder="1" applyAlignment="1">
      <alignment horizontal="center" vertical="center"/>
    </xf>
    <xf numFmtId="165" fontId="2" fillId="0" borderId="4" xfId="0" applyNumberFormat="1" applyFont="1" applyFill="1" applyBorder="1" applyAlignment="1">
      <alignment horizontal="left" vertical="center" wrapText="1"/>
    </xf>
    <xf numFmtId="0" fontId="2" fillId="0" borderId="4" xfId="0" applyFont="1" applyFill="1" applyBorder="1" applyAlignment="1">
      <alignment horizontal="left"/>
    </xf>
    <xf numFmtId="0" fontId="3" fillId="0" borderId="4" xfId="0" applyFont="1" applyBorder="1" applyAlignment="1">
      <alignment horizontal="left"/>
    </xf>
    <xf numFmtId="0" fontId="3" fillId="0" borderId="4" xfId="0" applyFont="1" applyBorder="1" applyAlignment="1">
      <alignment horizontal="left"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0"/>
  <sheetViews>
    <sheetView tabSelected="1" view="pageBreakPreview" topLeftCell="A7" zoomScaleNormal="100" zoomScaleSheetLayoutView="100" workbookViewId="0">
      <selection activeCell="E9" sqref="E9"/>
    </sheetView>
  </sheetViews>
  <sheetFormatPr defaultRowHeight="15" x14ac:dyDescent="0.25"/>
  <cols>
    <col min="1" max="1" width="69.28515625" customWidth="1"/>
    <col min="2" max="2" width="13.85546875" customWidth="1"/>
    <col min="3" max="4" width="14.42578125" customWidth="1"/>
    <col min="5" max="5" width="12.42578125" customWidth="1"/>
    <col min="6" max="6" width="12.5703125" customWidth="1"/>
    <col min="7" max="7" width="16" bestFit="1" customWidth="1"/>
    <col min="9" max="9" width="10.140625" bestFit="1" customWidth="1"/>
  </cols>
  <sheetData>
    <row r="1" spans="1:9" ht="15.75" x14ac:dyDescent="0.25">
      <c r="A1" s="45" t="s">
        <v>0</v>
      </c>
      <c r="B1" s="45"/>
      <c r="C1" s="45"/>
      <c r="D1" s="45"/>
      <c r="E1" s="45"/>
      <c r="F1" s="31" t="s">
        <v>74</v>
      </c>
      <c r="G1" s="32" t="str">
        <f>TEXT(F1,"[$-FC19]ДД ММММ")</f>
        <v>14 октября</v>
      </c>
      <c r="H1" s="32" t="str">
        <f>TEXT(F1,"[$-FC19]ДД.ММ.ГГГ \г")</f>
        <v>14.10.2016 г</v>
      </c>
    </row>
    <row r="2" spans="1:9" ht="15.75" x14ac:dyDescent="0.25">
      <c r="A2" s="45" t="str">
        <f>CONCATENATE("с ",G1," по ",G2,"ода")</f>
        <v>с 14 октября по 20 октября 2016 года</v>
      </c>
      <c r="B2" s="45"/>
      <c r="C2" s="45"/>
      <c r="D2" s="45"/>
      <c r="E2" s="45"/>
      <c r="F2" s="31" t="s">
        <v>40</v>
      </c>
      <c r="G2" s="32" t="str">
        <f>TEXT(F2,"[$-FC19]ДД ММММ ГГГ \г")</f>
        <v>20 октября 2016 г</v>
      </c>
      <c r="H2" s="32" t="str">
        <f>TEXT(F2,"[$-FC19]ДД.ММ.ГГГ \г")</f>
        <v>20.10.2016 г</v>
      </c>
      <c r="I2" s="22"/>
    </row>
    <row r="3" spans="1:9" x14ac:dyDescent="0.25">
      <c r="A3" s="1"/>
      <c r="B3" s="2"/>
      <c r="C3" s="2"/>
      <c r="D3" s="2"/>
      <c r="E3" s="3"/>
    </row>
    <row r="4" spans="1:9" x14ac:dyDescent="0.25">
      <c r="A4" s="4"/>
      <c r="B4" s="5"/>
      <c r="C4" s="5"/>
      <c r="D4" s="6"/>
      <c r="E4" s="7" t="s">
        <v>1</v>
      </c>
    </row>
    <row r="5" spans="1:9" x14ac:dyDescent="0.25">
      <c r="A5" s="46" t="str">
        <f>CONCATENATE("Остатки средств на ",H1,".")</f>
        <v>Остатки средств на 14.10.2016 г.</v>
      </c>
      <c r="B5" s="47"/>
      <c r="C5" s="47"/>
      <c r="D5" s="48"/>
      <c r="E5" s="8">
        <v>3596361.3</v>
      </c>
      <c r="F5" s="22"/>
    </row>
    <row r="6" spans="1:9" x14ac:dyDescent="0.25">
      <c r="A6" s="10"/>
      <c r="B6" s="11"/>
      <c r="C6" s="11"/>
      <c r="D6" s="11"/>
      <c r="E6" s="12"/>
    </row>
    <row r="7" spans="1:9" x14ac:dyDescent="0.25">
      <c r="A7" s="55" t="s">
        <v>2</v>
      </c>
      <c r="B7" s="56"/>
      <c r="C7" s="56"/>
      <c r="D7" s="56"/>
      <c r="E7" s="13"/>
    </row>
    <row r="8" spans="1:9" x14ac:dyDescent="0.25">
      <c r="A8" s="50" t="s">
        <v>3</v>
      </c>
      <c r="B8" s="56"/>
      <c r="C8" s="56"/>
      <c r="D8" s="56"/>
      <c r="E8" s="9">
        <f>E24-E9</f>
        <v>371150.92681000044</v>
      </c>
    </row>
    <row r="9" spans="1:9" x14ac:dyDescent="0.25">
      <c r="A9" s="57" t="s">
        <v>4</v>
      </c>
      <c r="B9" s="56"/>
      <c r="C9" s="56"/>
      <c r="D9" s="56"/>
      <c r="E9" s="14">
        <f>SUM(E10:E23)</f>
        <v>122441.59999999999</v>
      </c>
    </row>
    <row r="10" spans="1:9" x14ac:dyDescent="0.25">
      <c r="A10" s="57" t="s">
        <v>75</v>
      </c>
      <c r="B10" s="56"/>
      <c r="C10" s="56"/>
      <c r="D10" s="56"/>
      <c r="E10" s="14">
        <f>1262.6+107.8+9.2</f>
        <v>1379.6</v>
      </c>
    </row>
    <row r="11" spans="1:9" ht="30.75" customHeight="1" x14ac:dyDescent="0.25">
      <c r="A11" s="57" t="s">
        <v>76</v>
      </c>
      <c r="B11" s="56"/>
      <c r="C11" s="56"/>
      <c r="D11" s="56"/>
      <c r="E11" s="14">
        <f>6850+38.6</f>
        <v>6888.6</v>
      </c>
    </row>
    <row r="12" spans="1:9" ht="45.75" customHeight="1" x14ac:dyDescent="0.25">
      <c r="A12" s="57" t="s">
        <v>77</v>
      </c>
      <c r="B12" s="56"/>
      <c r="C12" s="56"/>
      <c r="D12" s="56"/>
      <c r="E12" s="14">
        <f>3585.4+843.9+6139.5</f>
        <v>10568.8</v>
      </c>
    </row>
    <row r="13" spans="1:9" ht="33" customHeight="1" x14ac:dyDescent="0.25">
      <c r="A13" s="57" t="s">
        <v>78</v>
      </c>
      <c r="B13" s="56"/>
      <c r="C13" s="56"/>
      <c r="D13" s="56"/>
      <c r="E13" s="14">
        <f>14.5</f>
        <v>14.5</v>
      </c>
    </row>
    <row r="14" spans="1:9" ht="30" customHeight="1" x14ac:dyDescent="0.25">
      <c r="A14" s="57" t="s">
        <v>79</v>
      </c>
      <c r="B14" s="56"/>
      <c r="C14" s="56"/>
      <c r="D14" s="56"/>
      <c r="E14" s="14">
        <f>327.2+144.7+119.5+130.3+414.8</f>
        <v>1136.5</v>
      </c>
    </row>
    <row r="15" spans="1:9" ht="30" customHeight="1" x14ac:dyDescent="0.25">
      <c r="A15" s="57" t="s">
        <v>80</v>
      </c>
      <c r="B15" s="56"/>
      <c r="C15" s="56"/>
      <c r="D15" s="56"/>
      <c r="E15" s="14">
        <f>1138.4+8+157.8+601.2+241.9</f>
        <v>2147.3000000000002</v>
      </c>
    </row>
    <row r="16" spans="1:9" ht="31.5" customHeight="1" x14ac:dyDescent="0.25">
      <c r="A16" s="57" t="s">
        <v>81</v>
      </c>
      <c r="B16" s="56"/>
      <c r="C16" s="56"/>
      <c r="D16" s="56"/>
      <c r="E16" s="14">
        <f>964.1</f>
        <v>964.1</v>
      </c>
    </row>
    <row r="17" spans="1:5" ht="29.25" customHeight="1" x14ac:dyDescent="0.25">
      <c r="A17" s="57" t="s">
        <v>82</v>
      </c>
      <c r="B17" s="56"/>
      <c r="C17" s="56"/>
      <c r="D17" s="56"/>
      <c r="E17" s="14">
        <f>27773.9</f>
        <v>27773.9</v>
      </c>
    </row>
    <row r="18" spans="1:5" ht="47.25" customHeight="1" x14ac:dyDescent="0.25">
      <c r="A18" s="57" t="s">
        <v>83</v>
      </c>
      <c r="B18" s="56"/>
      <c r="C18" s="56"/>
      <c r="D18" s="56"/>
      <c r="E18" s="14">
        <f>39462</f>
        <v>39462</v>
      </c>
    </row>
    <row r="19" spans="1:5" ht="31.5" customHeight="1" x14ac:dyDescent="0.25">
      <c r="A19" s="57" t="s">
        <v>84</v>
      </c>
      <c r="B19" s="56"/>
      <c r="C19" s="56"/>
      <c r="D19" s="56"/>
      <c r="E19" s="14">
        <f>297.8</f>
        <v>297.8</v>
      </c>
    </row>
    <row r="20" spans="1:5" ht="57.75" customHeight="1" x14ac:dyDescent="0.25">
      <c r="A20" s="57" t="s">
        <v>85</v>
      </c>
      <c r="B20" s="56"/>
      <c r="C20" s="56"/>
      <c r="D20" s="56"/>
      <c r="E20" s="14">
        <f>639.2+493.7</f>
        <v>1132.9000000000001</v>
      </c>
    </row>
    <row r="21" spans="1:5" ht="33" customHeight="1" x14ac:dyDescent="0.25">
      <c r="A21" s="57" t="s">
        <v>86</v>
      </c>
      <c r="B21" s="56"/>
      <c r="C21" s="56"/>
      <c r="D21" s="56"/>
      <c r="E21" s="14">
        <f>30179.2</f>
        <v>30179.200000000001</v>
      </c>
    </row>
    <row r="22" spans="1:5" ht="30.75" customHeight="1" x14ac:dyDescent="0.25">
      <c r="A22" s="57" t="s">
        <v>87</v>
      </c>
      <c r="B22" s="56"/>
      <c r="C22" s="56"/>
      <c r="D22" s="56"/>
      <c r="E22" s="14">
        <f>-43.6</f>
        <v>-43.6</v>
      </c>
    </row>
    <row r="23" spans="1:5" ht="31.5" customHeight="1" x14ac:dyDescent="0.25">
      <c r="A23" s="57" t="s">
        <v>88</v>
      </c>
      <c r="B23" s="56"/>
      <c r="C23" s="56"/>
      <c r="D23" s="56"/>
      <c r="E23" s="14">
        <f>540</f>
        <v>540</v>
      </c>
    </row>
    <row r="24" spans="1:5" x14ac:dyDescent="0.25">
      <c r="A24" s="49" t="s">
        <v>5</v>
      </c>
      <c r="B24" s="50"/>
      <c r="C24" s="50"/>
      <c r="D24" s="50"/>
      <c r="E24" s="13">
        <f>'Муниципальные районы'!B15-Учреждения!E5+'Муниципальные районы'!B14</f>
        <v>493592.52681000042</v>
      </c>
    </row>
    <row r="25" spans="1:5" x14ac:dyDescent="0.25">
      <c r="A25" s="15"/>
      <c r="B25" s="16"/>
      <c r="C25" s="16"/>
      <c r="D25" s="6"/>
      <c r="E25" s="17"/>
    </row>
    <row r="26" spans="1:5" x14ac:dyDescent="0.25">
      <c r="A26" s="51" t="s">
        <v>14</v>
      </c>
      <c r="B26" s="53" t="s">
        <v>6</v>
      </c>
      <c r="C26" s="54" t="s">
        <v>7</v>
      </c>
      <c r="D26" s="54"/>
      <c r="E26" s="54"/>
    </row>
    <row r="27" spans="1:5" ht="90" x14ac:dyDescent="0.25">
      <c r="A27" s="52"/>
      <c r="B27" s="53"/>
      <c r="C27" s="18" t="s">
        <v>8</v>
      </c>
      <c r="D27" s="18" t="s">
        <v>9</v>
      </c>
      <c r="E27" s="18" t="s">
        <v>10</v>
      </c>
    </row>
    <row r="28" spans="1:5" x14ac:dyDescent="0.25">
      <c r="A28" s="21" t="s">
        <v>41</v>
      </c>
      <c r="B28" s="19">
        <v>1778.2869599999999</v>
      </c>
      <c r="C28" s="19"/>
      <c r="D28" s="19"/>
      <c r="E28" s="19">
        <v>1778.2869599999999</v>
      </c>
    </row>
    <row r="29" spans="1:5" x14ac:dyDescent="0.25">
      <c r="A29" s="21" t="s">
        <v>42</v>
      </c>
      <c r="B29" s="19">
        <v>50</v>
      </c>
      <c r="C29" s="19"/>
      <c r="D29" s="19"/>
      <c r="E29" s="19"/>
    </row>
    <row r="30" spans="1:5" x14ac:dyDescent="0.25">
      <c r="A30" s="21" t="s">
        <v>43</v>
      </c>
      <c r="B30" s="19">
        <v>775</v>
      </c>
      <c r="C30" s="19"/>
      <c r="D30" s="19">
        <v>775</v>
      </c>
      <c r="E30" s="19"/>
    </row>
    <row r="31" spans="1:5" x14ac:dyDescent="0.25">
      <c r="A31" s="21" t="s">
        <v>44</v>
      </c>
      <c r="B31" s="19">
        <v>3147.75531</v>
      </c>
      <c r="C31" s="19"/>
      <c r="D31" s="19"/>
      <c r="E31" s="19"/>
    </row>
    <row r="32" spans="1:5" ht="30" x14ac:dyDescent="0.25">
      <c r="A32" s="21" t="s">
        <v>45</v>
      </c>
      <c r="B32" s="19">
        <v>8658.3226099999993</v>
      </c>
      <c r="C32" s="19">
        <v>379</v>
      </c>
      <c r="D32" s="19"/>
      <c r="E32" s="19"/>
    </row>
    <row r="33" spans="1:5" x14ac:dyDescent="0.25">
      <c r="A33" s="21" t="s">
        <v>46</v>
      </c>
      <c r="B33" s="19">
        <v>3301.5310100000002</v>
      </c>
      <c r="C33" s="19"/>
      <c r="D33" s="19"/>
      <c r="E33" s="19"/>
    </row>
    <row r="34" spans="1:5" ht="30" x14ac:dyDescent="0.25">
      <c r="A34" s="21" t="s">
        <v>47</v>
      </c>
      <c r="B34" s="19">
        <v>77315.761830000003</v>
      </c>
      <c r="C34" s="19"/>
      <c r="D34" s="19"/>
      <c r="E34" s="19"/>
    </row>
    <row r="35" spans="1:5" x14ac:dyDescent="0.25">
      <c r="A35" s="21" t="s">
        <v>48</v>
      </c>
      <c r="B35" s="19">
        <v>300</v>
      </c>
      <c r="C35" s="19"/>
      <c r="D35" s="19"/>
      <c r="E35" s="19"/>
    </row>
    <row r="36" spans="1:5" x14ac:dyDescent="0.25">
      <c r="A36" s="21" t="s">
        <v>49</v>
      </c>
      <c r="B36" s="19">
        <v>-11620.88854</v>
      </c>
      <c r="C36" s="19"/>
      <c r="D36" s="19"/>
      <c r="E36" s="19"/>
    </row>
    <row r="37" spans="1:5" x14ac:dyDescent="0.25">
      <c r="A37" s="21" t="s">
        <v>50</v>
      </c>
      <c r="B37" s="19">
        <v>142.35083</v>
      </c>
      <c r="C37" s="19">
        <v>50</v>
      </c>
      <c r="D37" s="19"/>
      <c r="E37" s="19"/>
    </row>
    <row r="38" spans="1:5" x14ac:dyDescent="0.25">
      <c r="A38" s="21" t="s">
        <v>51</v>
      </c>
      <c r="B38" s="19">
        <v>31330.76082</v>
      </c>
      <c r="C38" s="19">
        <v>1917.45309</v>
      </c>
      <c r="D38" s="19">
        <v>850</v>
      </c>
      <c r="E38" s="19">
        <v>6628.1210000000001</v>
      </c>
    </row>
    <row r="39" spans="1:5" x14ac:dyDescent="0.25">
      <c r="A39" s="21" t="s">
        <v>52</v>
      </c>
      <c r="B39" s="19">
        <v>80658.158890000006</v>
      </c>
      <c r="C39" s="19"/>
      <c r="D39" s="19"/>
      <c r="E39" s="19">
        <v>73655.295679999996</v>
      </c>
    </row>
    <row r="40" spans="1:5" x14ac:dyDescent="0.25">
      <c r="A40" s="21" t="s">
        <v>53</v>
      </c>
      <c r="B40" s="19">
        <v>134.065</v>
      </c>
      <c r="C40" s="19"/>
      <c r="D40" s="19"/>
      <c r="E40" s="19"/>
    </row>
    <row r="41" spans="1:5" ht="30" x14ac:dyDescent="0.25">
      <c r="A41" s="21" t="s">
        <v>54</v>
      </c>
      <c r="B41" s="19">
        <v>12840.01038</v>
      </c>
      <c r="C41" s="19">
        <v>8500</v>
      </c>
      <c r="D41" s="19"/>
      <c r="E41" s="19"/>
    </row>
    <row r="42" spans="1:5" x14ac:dyDescent="0.25">
      <c r="A42" s="21" t="s">
        <v>55</v>
      </c>
      <c r="B42" s="19">
        <v>-1175.6333999999999</v>
      </c>
      <c r="C42" s="19"/>
      <c r="D42" s="19"/>
      <c r="E42" s="19"/>
    </row>
    <row r="43" spans="1:5" x14ac:dyDescent="0.25">
      <c r="A43" s="21" t="s">
        <v>56</v>
      </c>
      <c r="B43" s="19">
        <v>36.208860000000001</v>
      </c>
      <c r="C43" s="19">
        <v>21.295999999999999</v>
      </c>
      <c r="D43" s="19"/>
      <c r="E43" s="19"/>
    </row>
    <row r="44" spans="1:5" ht="30" x14ac:dyDescent="0.25">
      <c r="A44" s="21" t="s">
        <v>57</v>
      </c>
      <c r="B44" s="19">
        <v>1495.34889</v>
      </c>
      <c r="C44" s="19">
        <v>33</v>
      </c>
      <c r="D44" s="19">
        <v>28</v>
      </c>
      <c r="E44" s="19">
        <v>1084.17966</v>
      </c>
    </row>
    <row r="45" spans="1:5" x14ac:dyDescent="0.25">
      <c r="A45" s="21" t="s">
        <v>58</v>
      </c>
      <c r="B45" s="19">
        <v>61.95</v>
      </c>
      <c r="C45" s="19"/>
      <c r="D45" s="19"/>
      <c r="E45" s="19"/>
    </row>
    <row r="46" spans="1:5" x14ac:dyDescent="0.25">
      <c r="A46" s="21" t="s">
        <v>59</v>
      </c>
      <c r="B46" s="19">
        <v>27944.237059999999</v>
      </c>
      <c r="C46" s="19"/>
      <c r="D46" s="19">
        <v>14.3805</v>
      </c>
      <c r="E46" s="19"/>
    </row>
    <row r="47" spans="1:5" ht="30" x14ac:dyDescent="0.25">
      <c r="A47" s="21" t="s">
        <v>60</v>
      </c>
      <c r="B47" s="19">
        <v>7.5337500000000004</v>
      </c>
      <c r="C47" s="19"/>
      <c r="D47" s="19"/>
      <c r="E47" s="19"/>
    </row>
    <row r="48" spans="1:5" x14ac:dyDescent="0.25">
      <c r="A48" s="21" t="s">
        <v>61</v>
      </c>
      <c r="B48" s="19">
        <v>230</v>
      </c>
      <c r="C48" s="19"/>
      <c r="D48" s="19">
        <v>230</v>
      </c>
      <c r="E48" s="19"/>
    </row>
    <row r="49" spans="1:5" x14ac:dyDescent="0.25">
      <c r="A49" s="21" t="s">
        <v>62</v>
      </c>
      <c r="B49" s="19">
        <v>2.76</v>
      </c>
      <c r="C49" s="19"/>
      <c r="D49" s="19"/>
      <c r="E49" s="19"/>
    </row>
    <row r="50" spans="1:5" x14ac:dyDescent="0.25">
      <c r="A50" s="21" t="s">
        <v>63</v>
      </c>
      <c r="B50" s="19">
        <v>91.946539999999999</v>
      </c>
      <c r="C50" s="19"/>
      <c r="D50" s="19">
        <v>50</v>
      </c>
      <c r="E50" s="19">
        <v>16</v>
      </c>
    </row>
    <row r="51" spans="1:5" x14ac:dyDescent="0.25">
      <c r="A51" s="21" t="s">
        <v>64</v>
      </c>
      <c r="B51" s="19">
        <v>169901.42261000001</v>
      </c>
      <c r="C51" s="19"/>
      <c r="D51" s="19">
        <v>480</v>
      </c>
      <c r="E51" s="19"/>
    </row>
    <row r="52" spans="1:5" ht="30" x14ac:dyDescent="0.25">
      <c r="A52" s="21" t="s">
        <v>65</v>
      </c>
      <c r="B52" s="19">
        <v>18.9651</v>
      </c>
      <c r="C52" s="19"/>
      <c r="D52" s="19"/>
      <c r="E52" s="19"/>
    </row>
    <row r="53" spans="1:5" x14ac:dyDescent="0.25">
      <c r="A53" s="21" t="s">
        <v>66</v>
      </c>
      <c r="B53" s="19">
        <v>263.5</v>
      </c>
      <c r="C53" s="19">
        <v>141</v>
      </c>
      <c r="D53" s="19"/>
      <c r="E53" s="19"/>
    </row>
    <row r="54" spans="1:5" x14ac:dyDescent="0.25">
      <c r="A54" s="21" t="s">
        <v>67</v>
      </c>
      <c r="B54" s="19">
        <v>567.75239999999997</v>
      </c>
      <c r="C54" s="19"/>
      <c r="D54" s="19"/>
      <c r="E54" s="19"/>
    </row>
    <row r="55" spans="1:5" x14ac:dyDescent="0.25">
      <c r="A55" s="21" t="s">
        <v>68</v>
      </c>
      <c r="B55" s="19">
        <v>-17375.435000000001</v>
      </c>
      <c r="C55" s="19"/>
      <c r="D55" s="19"/>
      <c r="E55" s="19"/>
    </row>
    <row r="56" spans="1:5" ht="30" x14ac:dyDescent="0.25">
      <c r="A56" s="21" t="s">
        <v>69</v>
      </c>
      <c r="B56" s="19">
        <v>1899.8769400000001</v>
      </c>
      <c r="C56" s="19">
        <v>1389.08915</v>
      </c>
      <c r="D56" s="19">
        <v>125.0429</v>
      </c>
      <c r="E56" s="19"/>
    </row>
    <row r="57" spans="1:5" x14ac:dyDescent="0.25">
      <c r="A57" s="21" t="s">
        <v>70</v>
      </c>
      <c r="B57" s="19">
        <v>2184.9377100000002</v>
      </c>
      <c r="C57" s="19"/>
      <c r="D57" s="19"/>
      <c r="E57" s="19"/>
    </row>
    <row r="58" spans="1:5" x14ac:dyDescent="0.25">
      <c r="A58" s="21" t="s">
        <v>71</v>
      </c>
      <c r="B58" s="19">
        <v>290</v>
      </c>
      <c r="C58" s="19"/>
      <c r="D58" s="19"/>
      <c r="E58" s="19"/>
    </row>
    <row r="59" spans="1:5" x14ac:dyDescent="0.25">
      <c r="A59" s="21" t="s">
        <v>72</v>
      </c>
      <c r="B59" s="19">
        <v>110.50269</v>
      </c>
      <c r="C59" s="19"/>
      <c r="D59" s="19"/>
      <c r="E59" s="19"/>
    </row>
    <row r="60" spans="1:5" x14ac:dyDescent="0.25">
      <c r="A60" s="23" t="s">
        <v>73</v>
      </c>
      <c r="B60" s="20">
        <v>395366.98924999998</v>
      </c>
      <c r="C60" s="20">
        <v>12430.838239999999</v>
      </c>
      <c r="D60" s="20">
        <v>2552.4234000000001</v>
      </c>
      <c r="E60" s="20">
        <v>83161.883300000001</v>
      </c>
    </row>
  </sheetData>
  <mergeCells count="24">
    <mergeCell ref="A21:D21"/>
    <mergeCell ref="A22:D22"/>
    <mergeCell ref="A23:D23"/>
    <mergeCell ref="A16:D16"/>
    <mergeCell ref="A17:D17"/>
    <mergeCell ref="A18:D18"/>
    <mergeCell ref="A19:D19"/>
    <mergeCell ref="A20:D20"/>
    <mergeCell ref="A1:E1"/>
    <mergeCell ref="A2:E2"/>
    <mergeCell ref="A5:D5"/>
    <mergeCell ref="A24:D24"/>
    <mergeCell ref="A26:A27"/>
    <mergeCell ref="B26:B27"/>
    <mergeCell ref="C26:E26"/>
    <mergeCell ref="A7:D7"/>
    <mergeCell ref="A8:D8"/>
    <mergeCell ref="A9:D9"/>
    <mergeCell ref="A10:D10"/>
    <mergeCell ref="A11:D11"/>
    <mergeCell ref="A12:D12"/>
    <mergeCell ref="A13:D13"/>
    <mergeCell ref="A14:D14"/>
    <mergeCell ref="A15:D15"/>
  </mergeCells>
  <pageMargins left="0.70866141732283472" right="0.70866141732283472" top="0.74803149606299213" bottom="0.74803149606299213" header="0.31496062992125984" footer="0.31496062992125984"/>
  <pageSetup paperSize="9" scale="70"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
  <sheetViews>
    <sheetView view="pageBreakPreview" topLeftCell="A7" zoomScaleNormal="100" zoomScaleSheetLayoutView="100" workbookViewId="0">
      <selection activeCell="B16" sqref="B16"/>
    </sheetView>
  </sheetViews>
  <sheetFormatPr defaultRowHeight="15" x14ac:dyDescent="0.25"/>
  <cols>
    <col min="1" max="1" width="38.28515625" customWidth="1"/>
    <col min="2" max="2" width="13.140625" customWidth="1"/>
    <col min="3" max="3" width="13.85546875" customWidth="1"/>
    <col min="4" max="4" width="14.140625" customWidth="1"/>
    <col min="5" max="5" width="14.7109375" customWidth="1"/>
    <col min="6" max="6" width="13.85546875" customWidth="1"/>
    <col min="7" max="7" width="14.7109375" customWidth="1"/>
    <col min="8" max="8" width="14.28515625" customWidth="1"/>
    <col min="9" max="9" width="13.85546875" customWidth="1"/>
    <col min="10" max="10" width="12.7109375" customWidth="1"/>
    <col min="11" max="11" width="11" customWidth="1"/>
    <col min="12" max="12" width="14.140625" customWidth="1"/>
    <col min="13" max="13" width="14.28515625" customWidth="1"/>
    <col min="14" max="14" width="14.140625" customWidth="1"/>
    <col min="15" max="15" width="14.7109375" customWidth="1"/>
    <col min="16" max="16" width="11.42578125" customWidth="1"/>
  </cols>
  <sheetData>
    <row r="1" spans="1:20" s="29" customFormat="1" ht="15.75" x14ac:dyDescent="0.25">
      <c r="A1" s="43" t="s">
        <v>40</v>
      </c>
      <c r="C1" s="30" t="s">
        <v>13</v>
      </c>
    </row>
    <row r="2" spans="1:20" x14ac:dyDescent="0.25">
      <c r="A2" s="38" t="str">
        <f>TEXT(EndData2,"[$-FC19]ДД.ММ.ГГГ")</f>
        <v>20.10.2016</v>
      </c>
      <c r="B2" s="38">
        <f>A2+1</f>
        <v>42664</v>
      </c>
      <c r="C2" s="44" t="str">
        <f>TEXT(B2,"[$-FC19]ДД.ММ.ГГГ")</f>
        <v>21.10.2016</v>
      </c>
      <c r="P2" s="27" t="s">
        <v>12</v>
      </c>
    </row>
    <row r="3" spans="1:20" s="28" customFormat="1" ht="51.75" customHeight="1" x14ac:dyDescent="0.25">
      <c r="A3" s="35" t="s">
        <v>15</v>
      </c>
      <c r="B3" s="42" t="s">
        <v>16</v>
      </c>
      <c r="C3" s="39" t="s">
        <v>17</v>
      </c>
      <c r="D3" s="39" t="s">
        <v>18</v>
      </c>
      <c r="E3" s="39" t="s">
        <v>19</v>
      </c>
      <c r="F3" s="39" t="s">
        <v>20</v>
      </c>
      <c r="G3" s="39" t="s">
        <v>21</v>
      </c>
      <c r="H3" s="39" t="s">
        <v>22</v>
      </c>
      <c r="I3" s="39" t="s">
        <v>23</v>
      </c>
      <c r="J3" s="39" t="s">
        <v>24</v>
      </c>
      <c r="K3" s="39" t="s">
        <v>25</v>
      </c>
      <c r="L3" s="39" t="s">
        <v>26</v>
      </c>
      <c r="M3" s="39" t="s">
        <v>27</v>
      </c>
      <c r="N3" s="39" t="s">
        <v>28</v>
      </c>
      <c r="O3" s="39" t="s">
        <v>29</v>
      </c>
      <c r="P3" s="24" t="s">
        <v>11</v>
      </c>
    </row>
    <row r="4" spans="1:20" ht="64.5" x14ac:dyDescent="0.25">
      <c r="A4" s="25" t="s">
        <v>31</v>
      </c>
      <c r="B4" s="40">
        <v>1700.27682</v>
      </c>
      <c r="C4" s="40"/>
      <c r="D4" s="40"/>
      <c r="E4" s="40"/>
      <c r="F4" s="40"/>
      <c r="G4" s="40"/>
      <c r="H4" s="40"/>
      <c r="I4" s="40"/>
      <c r="J4" s="40"/>
      <c r="K4" s="40"/>
      <c r="L4" s="40"/>
      <c r="M4" s="40"/>
      <c r="N4" s="40"/>
      <c r="O4" s="40"/>
      <c r="P4" s="26">
        <v>1700.27682</v>
      </c>
      <c r="Q4" s="27"/>
      <c r="R4" s="27"/>
      <c r="S4" s="27"/>
      <c r="T4" s="27"/>
    </row>
    <row r="5" spans="1:20" ht="90" x14ac:dyDescent="0.25">
      <c r="A5" s="25" t="s">
        <v>32</v>
      </c>
      <c r="B5" s="40">
        <v>43575.760620000001</v>
      </c>
      <c r="C5" s="40">
        <v>539</v>
      </c>
      <c r="D5" s="40">
        <v>18.100999999999999</v>
      </c>
      <c r="E5" s="40">
        <v>887.20097999999996</v>
      </c>
      <c r="F5" s="40"/>
      <c r="G5" s="40">
        <v>317.96422999999999</v>
      </c>
      <c r="H5" s="40"/>
      <c r="I5" s="40"/>
      <c r="J5" s="40"/>
      <c r="K5" s="40"/>
      <c r="L5" s="40"/>
      <c r="M5" s="40"/>
      <c r="N5" s="40"/>
      <c r="O5" s="40">
        <v>1803.12</v>
      </c>
      <c r="P5" s="26">
        <v>47141.146829999998</v>
      </c>
      <c r="Q5" s="27"/>
      <c r="R5" s="27"/>
      <c r="S5" s="27"/>
      <c r="T5" s="27"/>
    </row>
    <row r="6" spans="1:20" ht="64.5" x14ac:dyDescent="0.25">
      <c r="A6" s="25" t="s">
        <v>33</v>
      </c>
      <c r="B6" s="40">
        <v>59464.935689999998</v>
      </c>
      <c r="C6" s="40"/>
      <c r="D6" s="40"/>
      <c r="E6" s="40"/>
      <c r="F6" s="40"/>
      <c r="G6" s="40"/>
      <c r="H6" s="40"/>
      <c r="I6" s="40"/>
      <c r="J6" s="40"/>
      <c r="K6" s="40"/>
      <c r="L6" s="40"/>
      <c r="M6" s="40"/>
      <c r="N6" s="40"/>
      <c r="O6" s="40"/>
      <c r="P6" s="26">
        <v>59464.935689999998</v>
      </c>
      <c r="Q6" s="27"/>
      <c r="R6" s="27"/>
      <c r="S6" s="27"/>
      <c r="T6" s="27"/>
    </row>
    <row r="7" spans="1:20" ht="153.75" x14ac:dyDescent="0.25">
      <c r="A7" s="25" t="s">
        <v>34</v>
      </c>
      <c r="B7" s="40"/>
      <c r="C7" s="40"/>
      <c r="D7" s="40">
        <v>1000</v>
      </c>
      <c r="E7" s="40"/>
      <c r="F7" s="40"/>
      <c r="G7" s="40"/>
      <c r="H7" s="40"/>
      <c r="I7" s="40"/>
      <c r="J7" s="40"/>
      <c r="K7" s="40"/>
      <c r="L7" s="40"/>
      <c r="M7" s="40"/>
      <c r="N7" s="40"/>
      <c r="O7" s="40"/>
      <c r="P7" s="26">
        <v>1000</v>
      </c>
      <c r="Q7" s="27"/>
      <c r="R7" s="27"/>
      <c r="S7" s="27"/>
      <c r="T7" s="27"/>
    </row>
    <row r="8" spans="1:20" ht="64.5" x14ac:dyDescent="0.25">
      <c r="A8" s="25" t="s">
        <v>35</v>
      </c>
      <c r="B8" s="40">
        <v>653.78</v>
      </c>
      <c r="C8" s="40"/>
      <c r="D8" s="40"/>
      <c r="E8" s="40"/>
      <c r="F8" s="40"/>
      <c r="G8" s="40"/>
      <c r="H8" s="40"/>
      <c r="I8" s="40"/>
      <c r="J8" s="40"/>
      <c r="K8" s="40"/>
      <c r="L8" s="40"/>
      <c r="M8" s="40"/>
      <c r="N8" s="40"/>
      <c r="O8" s="40"/>
      <c r="P8" s="26">
        <v>653.78</v>
      </c>
      <c r="Q8" s="27"/>
      <c r="R8" s="27"/>
      <c r="S8" s="27"/>
      <c r="T8" s="27"/>
    </row>
    <row r="9" spans="1:20" ht="51.75" x14ac:dyDescent="0.25">
      <c r="A9" s="25" t="s">
        <v>36</v>
      </c>
      <c r="B9" s="40"/>
      <c r="C9" s="40"/>
      <c r="D9" s="40"/>
      <c r="E9" s="40"/>
      <c r="F9" s="40"/>
      <c r="G9" s="40"/>
      <c r="H9" s="40"/>
      <c r="I9" s="40"/>
      <c r="J9" s="40">
        <v>39527</v>
      </c>
      <c r="K9" s="40"/>
      <c r="L9" s="40"/>
      <c r="M9" s="40"/>
      <c r="N9" s="40"/>
      <c r="O9" s="40"/>
      <c r="P9" s="26">
        <v>39527</v>
      </c>
      <c r="Q9" s="27"/>
      <c r="R9" s="27"/>
      <c r="S9" s="27"/>
      <c r="T9" s="27"/>
    </row>
    <row r="10" spans="1:20" ht="39" x14ac:dyDescent="0.25">
      <c r="A10" s="25" t="s">
        <v>37</v>
      </c>
      <c r="B10" s="40"/>
      <c r="C10" s="40"/>
      <c r="D10" s="40"/>
      <c r="E10" s="40"/>
      <c r="F10" s="40">
        <v>540</v>
      </c>
      <c r="G10" s="40"/>
      <c r="H10" s="40"/>
      <c r="I10" s="40"/>
      <c r="J10" s="40"/>
      <c r="K10" s="40"/>
      <c r="L10" s="40"/>
      <c r="M10" s="40"/>
      <c r="N10" s="40"/>
      <c r="O10" s="40"/>
      <c r="P10" s="26">
        <v>540</v>
      </c>
      <c r="Q10" s="27"/>
      <c r="R10" s="27"/>
      <c r="S10" s="27"/>
      <c r="T10" s="27"/>
    </row>
    <row r="11" spans="1:20" ht="39" x14ac:dyDescent="0.25">
      <c r="A11" s="25" t="s">
        <v>38</v>
      </c>
      <c r="B11" s="40"/>
      <c r="C11" s="40">
        <v>49.640479999999997</v>
      </c>
      <c r="D11" s="40">
        <v>49.640479999999997</v>
      </c>
      <c r="E11" s="40"/>
      <c r="F11" s="40"/>
      <c r="G11" s="40">
        <v>49.640479999999997</v>
      </c>
      <c r="H11" s="40"/>
      <c r="I11" s="40"/>
      <c r="J11" s="40">
        <v>124.10120000000001</v>
      </c>
      <c r="K11" s="40"/>
      <c r="L11" s="40"/>
      <c r="M11" s="40">
        <v>24.820239999999998</v>
      </c>
      <c r="N11" s="40">
        <v>25.655339999999999</v>
      </c>
      <c r="O11" s="40"/>
      <c r="P11" s="26">
        <v>323.49822</v>
      </c>
      <c r="Q11" s="27"/>
      <c r="R11" s="27"/>
      <c r="S11" s="27"/>
      <c r="T11" s="27"/>
    </row>
    <row r="12" spans="1:20" x14ac:dyDescent="0.25">
      <c r="A12" s="33" t="s">
        <v>39</v>
      </c>
      <c r="B12" s="41">
        <v>105394.75313</v>
      </c>
      <c r="C12" s="41">
        <v>588.64048000000003</v>
      </c>
      <c r="D12" s="41">
        <v>1067.7414799999999</v>
      </c>
      <c r="E12" s="41">
        <v>887.20097999999996</v>
      </c>
      <c r="F12" s="41">
        <v>540</v>
      </c>
      <c r="G12" s="41">
        <v>367.60471000000001</v>
      </c>
      <c r="H12" s="41"/>
      <c r="I12" s="41"/>
      <c r="J12" s="41">
        <v>39651.101199999997</v>
      </c>
      <c r="K12" s="41"/>
      <c r="L12" s="41"/>
      <c r="M12" s="41">
        <v>24.820239999999998</v>
      </c>
      <c r="N12" s="41">
        <v>25.655339999999999</v>
      </c>
      <c r="O12" s="41">
        <v>1803.12</v>
      </c>
      <c r="P12" s="26">
        <v>150350.63756</v>
      </c>
      <c r="Q12" s="34"/>
      <c r="R12" s="34"/>
      <c r="S12" s="34"/>
      <c r="T12" s="34"/>
    </row>
    <row r="14" spans="1:20" x14ac:dyDescent="0.25">
      <c r="A14" s="37" t="s">
        <v>30</v>
      </c>
      <c r="B14" s="36">
        <f>Учреждения!B60+'Муниципальные районы'!P12</f>
        <v>545717.62681000005</v>
      </c>
    </row>
    <row r="15" spans="1:20" ht="32.25" customHeight="1" x14ac:dyDescent="0.25">
      <c r="A15" s="37" t="str">
        <f>CONCATENATE("Остатки бюджетных средств на ",C2,"г.")</f>
        <v>Остатки бюджетных средств на 21.10.2016г.</v>
      </c>
      <c r="B15" s="36">
        <v>3544236.2</v>
      </c>
    </row>
  </sheetData>
  <pageMargins left="0.23622047244094491" right="0.23622047244094491" top="0.74803149606299213" bottom="0.74803149606299213" header="0.31496062992125984" footer="0.31496062992125984"/>
  <pageSetup paperSize="9" scale="58"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9</vt:i4>
      </vt:variant>
    </vt:vector>
  </HeadingPairs>
  <TitlesOfParts>
    <vt:vector size="11" baseType="lpstr">
      <vt:lpstr>Учреждения</vt:lpstr>
      <vt:lpstr>Муниципальные районы</vt:lpstr>
      <vt:lpstr>EndData</vt:lpstr>
      <vt:lpstr>EndData1</vt:lpstr>
      <vt:lpstr>EndData2</vt:lpstr>
      <vt:lpstr>StartData</vt:lpstr>
      <vt:lpstr>StartData1</vt:lpstr>
      <vt:lpstr>'Муниципальные районы'!Заголовки_для_печати</vt:lpstr>
      <vt:lpstr>Учреждения!Заголовки_для_печати</vt:lpstr>
      <vt:lpstr>'Муниципальные районы'!Область_печати</vt:lpstr>
      <vt:lpstr>Учреждения!Область_печати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2016-10-23T22:45:23Z</dcterms:modified>
</cp:coreProperties>
</file>