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Учреждения!$27:$28</definedName>
    <definedName name="_xlnm.Print_Area" localSheetId="1">'Муниципальные районы'!$A$1:$P$15</definedName>
    <definedName name="_xlnm.Print_Area" localSheetId="0">Учреждения!$A$1:$E$61</definedName>
  </definedNames>
  <calcPr calcId="152511" refMode="R1C1"/>
</workbook>
</file>

<file path=xl/calcChain.xml><?xml version="1.0" encoding="utf-8"?>
<calcChain xmlns="http://schemas.openxmlformats.org/spreadsheetml/2006/main">
  <c r="C11" i="2" l="1"/>
  <c r="D11" i="2"/>
  <c r="E11" i="2"/>
  <c r="F11" i="2"/>
  <c r="G11" i="2"/>
  <c r="H11" i="2"/>
  <c r="I11" i="2"/>
  <c r="J11" i="2"/>
  <c r="K11" i="2"/>
  <c r="L11" i="2"/>
  <c r="M11" i="2"/>
  <c r="N11" i="2"/>
  <c r="O11" i="2"/>
  <c r="B11" i="2"/>
  <c r="E59" i="1"/>
  <c r="E8" i="1"/>
  <c r="E25" i="1"/>
  <c r="P11" i="2"/>
  <c r="C59" i="1"/>
  <c r="D59" i="1"/>
  <c r="B59" i="1"/>
  <c r="B13" i="2"/>
  <c r="E13" i="1"/>
  <c r="E12" i="1"/>
  <c r="E11" i="1"/>
  <c r="E22" i="1"/>
  <c r="E20" i="1"/>
  <c r="E19" i="1"/>
  <c r="E18" i="1"/>
  <c r="E16" i="1"/>
  <c r="E14" i="1"/>
  <c r="E10" i="1"/>
  <c r="E9" i="1" l="1"/>
  <c r="A2" i="2"/>
  <c r="B2" i="2" s="1"/>
  <c r="C2" i="2" s="1"/>
  <c r="A14" i="2" s="1"/>
  <c r="H1" i="1" l="1"/>
  <c r="A5" i="1" s="1"/>
  <c r="H2" i="1"/>
  <c r="G1" i="1"/>
  <c r="G2" i="1"/>
  <c r="A2" i="1" l="1"/>
</calcChain>
</file>

<file path=xl/sharedStrings.xml><?xml version="1.0" encoding="utf-8"?>
<sst xmlns="http://schemas.openxmlformats.org/spreadsheetml/2006/main" count="88" uniqueCount="87">
  <si>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</si>
  <si>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</si>
  <si>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</si>
  <si>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</si>
  <si>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</si>
  <si>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</si>
  <si>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</si>
  <si>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</si>
  <si>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</si>
  <si>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</si>
  <si>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</si>
  <si>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</si>
  <si>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</si>
  <si>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</si>
  <si>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</si>
  <si>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</si>
  <si>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</si>
  <si>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</si>
  <si>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</si>
  <si>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</si>
  <si>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</si>
  <si>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</si>
  <si>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</si>
  <si>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</si>
  <si>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</si>
  <si>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</si>
  <si>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</si>
  <si>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</si>
  <si>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</si>
  <si>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</si>
  <si>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</si>
  <si>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</si>
  <si>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</si>
  <si>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</si>
  <si>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</si>
  <si>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на территории Камчатского края</t>
  </si>
  <si>
    <t>Иные межбюджетные трансферты на капитальный ремонт котельной № 4 в сельском поселении "село Тигиль"</t>
  </si>
  <si>
    <t>Выплата единовременного пособия при всех формах устройства детей, лишенных родительского попечения, в семью</t>
  </si>
  <si>
    <t>Всего:</t>
  </si>
  <si>
    <t>27.10.2016</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</si>
  <si>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</si>
  <si>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</si>
  <si>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</si>
  <si>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</si>
  <si>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</si>
  <si>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</si>
  <si>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</si>
  <si>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</si>
  <si>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</si>
  <si>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</si>
  <si>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</si>
  <si>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</si>
  <si>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</si>
  <si>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</si>
  <si>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</si>
  <si>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</si>
  <si>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</si>
  <si>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</si>
  <si>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</si>
  <si>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Инспекция государственного технического надзора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</si>
  <si>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</si>
  <si>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</si>
  <si>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</si>
  <si>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Палата Уполномоченных в Камчатском крае</t>
  </si>
  <si>
    <t>Агентство по внутренней политике Камчатского края</t>
  </si>
  <si>
    <t>Министерство спорта и молодежной политики Камчатского края</t>
  </si>
  <si>
    <t>Агентство лесного хозяйства и охраны животного мира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</si>
  <si>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</si>
  <si>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</si>
  <si>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</si>
  <si>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ИТОГО</t>
  </si>
  <si>
    <t>21.10.2016</t>
  </si>
  <si>
    <t>Субсидии бюджетам субъектов Российской Федерации на поддержку начинающих фермеров</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</si>
  <si>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</si>
  <si>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</si>
  <si>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</si>
  <si>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</si>
  <si>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</si>
  <si>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</si>
  <si>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выплату региональной доплаты к пенсии</t>
  </si>
  <si>
    <t>Межбюджетные трансферты, передаваемые бюджетам субъектов Российской Федерации на содержание членов Совета Федерации и их помощников</t>
  </si>
  <si>
    <t>Единая субвенция бюджетам субъектов Российской Федерации</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</si>
  <si>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</si>
  <si>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Межбюджетные трансферты,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</si>
  <si>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</si>
  <si>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</si>
  <si>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Межбюджетные трансферты, передаваемые бюджетам субъектов Российской Федерации на содержание депутатов Государственной Думы и их помощников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</si>
</sst>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9"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left" vertical="center" wrapText="1"/>
    </xf>
    <xf numFmtId="164" fontId="3" fillId="0" borderId="4" xfId="0" applyNumberFormat="1" applyFont="1" applyBorder="1" applyAlignment="1">
      <alignment horizontal="right" vertical="center" wrapText="1"/>
    </xf>
    <xf numFmtId="14" fontId="0" fillId="0" borderId="0" xfId="0" applyNumberFormat="1"/>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0" fontId="14" fillId="0" borderId="4" xfId="0" applyFont="1" applyBorder="1" applyAlignment="1">
      <alignment horizontal="center" vertical="center" wrapText="1"/>
    </xf>
    <xf numFmtId="164" fontId="15" fillId="0" borderId="4" xfId="0" applyNumberFormat="1" applyFont="1" applyBorder="1"/>
    <xf numFmtId="0" fontId="15" fillId="0" borderId="4" xfId="0" applyFont="1" applyBorder="1" applyAlignment="1">
      <alignment wrapText="1"/>
    </xf>
    <xf numFmtId="0" fontId="17"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6" fillId="0" borderId="0" xfId="0" applyNumberFormat="1" applyFont="1"/>
    <xf numFmtId="0" fontId="18"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0" zoomScaleNormal="100" zoomScaleSheetLayoutView="100" workbookViewId="0">
      <selection activeCell="E60" sqref="E60"/>
    </sheetView>
  </sheetViews>
  <sheetFormatPr defaultRowHeight="15" x14ac:dyDescent="0.25"/>
  <cols>
    <col min="1" max="1" width="72" customWidth="1"/>
    <col min="2" max="2" width="13.85546875" customWidth="1"/>
    <col min="3" max="4" width="14.42578125" customWidth="1"/>
    <col min="5" max="5" width="12.42578125" customWidth="1"/>
    <col min="6" max="6" width="12.5703125" customWidth="1"/>
    <col min="7" max="7" width="16" bestFit="1" customWidth="1"/>
    <col min="9" max="9" width="10.140625" bestFit="1" customWidth="1"/>
  </cols>
  <sheetData>
    <row r="1" spans="1:9" ht="15.75" x14ac:dyDescent="0.25">
      <c r="A1" s="40" t="s">
        <v>0</v>
      </c>
      <c r="B1" s="40"/>
      <c r="C1" s="40"/>
      <c r="D1" s="40"/>
      <c r="E1" s="40"/>
      <c r="F1" s="29" t="s">
        <v>71</v>
      </c>
      <c r="G1" s="30" t="str">
        <f>TEXT(F1,"[$-FC19]ДД ММММ")</f>
        <v>21 октября</v>
      </c>
      <c r="H1" s="30" t="str">
        <f>TEXT(F1,"[$-FC19]ДД.ММ.ГГГ \г")</f>
        <v>21.10.2016 г</v>
      </c>
    </row>
    <row r="2" spans="1:9" ht="15.75" x14ac:dyDescent="0.25">
      <c r="A2" s="40" t="str">
        <f>CONCATENATE("с ",G1," по ",G2,"ода")</f>
        <v>с 21 октября по 27 октября 2016 года</v>
      </c>
      <c r="B2" s="40"/>
      <c r="C2" s="40"/>
      <c r="D2" s="40"/>
      <c r="E2" s="40"/>
      <c r="F2" s="29" t="s">
        <v>39</v>
      </c>
      <c r="G2" s="30" t="str">
        <f>TEXT(F2,"[$-FC19]ДД ММММ ГГГ \г")</f>
        <v>27 октября 2016 г</v>
      </c>
      <c r="H2" s="30" t="str">
        <f>TEXT(F2,"[$-FC19]ДД.ММ.ГГГ \г")</f>
        <v>27.10.2016 г</v>
      </c>
      <c r="I2" s="21"/>
    </row>
    <row r="3" spans="1:9" x14ac:dyDescent="0.25">
      <c r="A3" s="1"/>
      <c r="B3" s="2"/>
      <c r="C3" s="2"/>
      <c r="D3" s="2"/>
      <c r="E3" s="3"/>
    </row>
    <row r="4" spans="1:9" x14ac:dyDescent="0.25">
      <c r="A4" s="4"/>
      <c r="B4" s="5"/>
      <c r="C4" s="5"/>
      <c r="D4" s="6"/>
      <c r="E4" s="7" t="s">
        <v>1</v>
      </c>
    </row>
    <row r="5" spans="1:9" x14ac:dyDescent="0.25">
      <c r="A5" s="41" t="str">
        <f>CONCATENATE("Остатки средств на ",H1,".")</f>
        <v>Остатки средств на 21.10.2016 г.</v>
      </c>
      <c r="B5" s="42"/>
      <c r="C5" s="42"/>
      <c r="D5" s="43"/>
      <c r="E5" s="8">
        <v>3544236.2</v>
      </c>
      <c r="F5" s="21"/>
    </row>
    <row r="6" spans="1:9" x14ac:dyDescent="0.25">
      <c r="A6" s="10"/>
      <c r="B6" s="11"/>
      <c r="C6" s="11"/>
      <c r="D6" s="11"/>
      <c r="E6" s="12"/>
    </row>
    <row r="7" spans="1:9" x14ac:dyDescent="0.25">
      <c r="A7" s="50" t="s">
        <v>2</v>
      </c>
      <c r="B7" s="51"/>
      <c r="C7" s="51"/>
      <c r="D7" s="51"/>
      <c r="E7" s="13"/>
    </row>
    <row r="8" spans="1:9" x14ac:dyDescent="0.25">
      <c r="A8" s="45" t="s">
        <v>3</v>
      </c>
      <c r="B8" s="51"/>
      <c r="C8" s="51"/>
      <c r="D8" s="51"/>
      <c r="E8" s="9">
        <f>E25-E9</f>
        <v>703132.03159999999</v>
      </c>
    </row>
    <row r="9" spans="1:9" x14ac:dyDescent="0.25">
      <c r="A9" s="52" t="s">
        <v>4</v>
      </c>
      <c r="B9" s="51"/>
      <c r="C9" s="51"/>
      <c r="D9" s="51"/>
      <c r="E9" s="14">
        <f>SUM(E10:E24)</f>
        <v>56603.660000000011</v>
      </c>
    </row>
    <row r="10" spans="1:9" ht="15" customHeight="1" x14ac:dyDescent="0.25">
      <c r="A10" s="52" t="s">
        <v>72</v>
      </c>
      <c r="B10" s="51"/>
      <c r="C10" s="51"/>
      <c r="D10" s="51"/>
      <c r="E10" s="9">
        <f>1425+881</f>
        <v>2306</v>
      </c>
    </row>
    <row r="11" spans="1:9" ht="37.5" customHeight="1" x14ac:dyDescent="0.25">
      <c r="A11" s="52" t="s">
        <v>73</v>
      </c>
      <c r="B11" s="51"/>
      <c r="C11" s="51"/>
      <c r="D11" s="51"/>
      <c r="E11" s="9">
        <f>50.7+2798.3+5.7+1.3</f>
        <v>2856</v>
      </c>
    </row>
    <row r="12" spans="1:9" ht="33.75" customHeight="1" x14ac:dyDescent="0.25">
      <c r="A12" s="52" t="s">
        <v>74</v>
      </c>
      <c r="B12" s="51"/>
      <c r="C12" s="51"/>
      <c r="D12" s="51"/>
      <c r="E12" s="9">
        <f>575.8+228.9+536.9+549.8+233.2</f>
        <v>2124.6</v>
      </c>
    </row>
    <row r="13" spans="1:9" ht="30.75" customHeight="1" x14ac:dyDescent="0.25">
      <c r="A13" s="52" t="s">
        <v>75</v>
      </c>
      <c r="B13" s="51"/>
      <c r="C13" s="51"/>
      <c r="D13" s="51"/>
      <c r="E13" s="9">
        <f>16.5+11871.46+51.4+29.7</f>
        <v>11969.06</v>
      </c>
    </row>
    <row r="14" spans="1:9" ht="32.25" customHeight="1" x14ac:dyDescent="0.25">
      <c r="A14" s="52" t="s">
        <v>76</v>
      </c>
      <c r="B14" s="51"/>
      <c r="C14" s="51"/>
      <c r="D14" s="51"/>
      <c r="E14" s="9">
        <f>25.6+223.4</f>
        <v>249</v>
      </c>
    </row>
    <row r="15" spans="1:9" ht="32.25" customHeight="1" x14ac:dyDescent="0.25">
      <c r="A15" s="52" t="s">
        <v>77</v>
      </c>
      <c r="B15" s="51"/>
      <c r="C15" s="51"/>
      <c r="D15" s="51"/>
      <c r="E15" s="9">
        <v>600</v>
      </c>
    </row>
    <row r="16" spans="1:9" ht="49.5" customHeight="1" x14ac:dyDescent="0.25">
      <c r="A16" s="52" t="s">
        <v>78</v>
      </c>
      <c r="B16" s="51"/>
      <c r="C16" s="51"/>
      <c r="D16" s="51"/>
      <c r="E16" s="9">
        <f>4155+15.3</f>
        <v>4170.3</v>
      </c>
    </row>
    <row r="17" spans="1:5" ht="33.75" customHeight="1" x14ac:dyDescent="0.25">
      <c r="A17" s="52" t="s">
        <v>79</v>
      </c>
      <c r="B17" s="51"/>
      <c r="C17" s="51"/>
      <c r="D17" s="51"/>
      <c r="E17" s="9">
        <v>28829.200000000001</v>
      </c>
    </row>
    <row r="18" spans="1:5" ht="36" customHeight="1" x14ac:dyDescent="0.25">
      <c r="A18" s="52" t="s">
        <v>80</v>
      </c>
      <c r="B18" s="51"/>
      <c r="C18" s="51"/>
      <c r="D18" s="51"/>
      <c r="E18" s="9">
        <f>37.3+288</f>
        <v>325.3</v>
      </c>
    </row>
    <row r="19" spans="1:5" ht="18.75" customHeight="1" x14ac:dyDescent="0.25">
      <c r="A19" s="52" t="s">
        <v>81</v>
      </c>
      <c r="B19" s="51"/>
      <c r="C19" s="51"/>
      <c r="D19" s="51"/>
      <c r="E19" s="9">
        <f>6.3+74.9</f>
        <v>81.2</v>
      </c>
    </row>
    <row r="20" spans="1:5" ht="36" customHeight="1" x14ac:dyDescent="0.25">
      <c r="A20" s="52" t="s">
        <v>82</v>
      </c>
      <c r="B20" s="51"/>
      <c r="C20" s="51"/>
      <c r="D20" s="51"/>
      <c r="E20" s="9">
        <f>23.9+0.9</f>
        <v>24.799999999999997</v>
      </c>
    </row>
    <row r="21" spans="1:5" ht="66.75" customHeight="1" x14ac:dyDescent="0.25">
      <c r="A21" s="52" t="s">
        <v>83</v>
      </c>
      <c r="B21" s="51"/>
      <c r="C21" s="51"/>
      <c r="D21" s="51"/>
      <c r="E21" s="9">
        <v>115.2</v>
      </c>
    </row>
    <row r="22" spans="1:5" ht="66.75" customHeight="1" x14ac:dyDescent="0.25">
      <c r="A22" s="52" t="s">
        <v>84</v>
      </c>
      <c r="B22" s="51"/>
      <c r="C22" s="51"/>
      <c r="D22" s="51"/>
      <c r="E22" s="9">
        <f>18.7+2284.1</f>
        <v>2302.7999999999997</v>
      </c>
    </row>
    <row r="23" spans="1:5" ht="34.5" customHeight="1" x14ac:dyDescent="0.25">
      <c r="A23" s="52" t="s">
        <v>85</v>
      </c>
      <c r="B23" s="51"/>
      <c r="C23" s="51"/>
      <c r="D23" s="51"/>
      <c r="E23" s="9">
        <v>446.8</v>
      </c>
    </row>
    <row r="24" spans="1:5" ht="33" customHeight="1" x14ac:dyDescent="0.25">
      <c r="A24" s="52" t="s">
        <v>86</v>
      </c>
      <c r="B24" s="51"/>
      <c r="C24" s="51"/>
      <c r="D24" s="51"/>
      <c r="E24" s="9">
        <v>203.4</v>
      </c>
    </row>
    <row r="25" spans="1:5" x14ac:dyDescent="0.25">
      <c r="A25" s="44" t="s">
        <v>5</v>
      </c>
      <c r="B25" s="45"/>
      <c r="C25" s="45"/>
      <c r="D25" s="45"/>
      <c r="E25" s="13">
        <f>'Муниципальные районы'!B14-Учреждения!E5+'Муниципальные районы'!B13</f>
        <v>759735.69160000002</v>
      </c>
    </row>
    <row r="26" spans="1:5" x14ac:dyDescent="0.25">
      <c r="A26" s="15"/>
      <c r="B26" s="16"/>
      <c r="C26" s="16"/>
      <c r="D26" s="6"/>
      <c r="E26" s="17"/>
    </row>
    <row r="27" spans="1:5" x14ac:dyDescent="0.25">
      <c r="A27" s="46" t="s">
        <v>14</v>
      </c>
      <c r="B27" s="48" t="s">
        <v>6</v>
      </c>
      <c r="C27" s="49" t="s">
        <v>7</v>
      </c>
      <c r="D27" s="49"/>
      <c r="E27" s="49"/>
    </row>
    <row r="28" spans="1:5" ht="90" x14ac:dyDescent="0.25">
      <c r="A28" s="47"/>
      <c r="B28" s="48"/>
      <c r="C28" s="18" t="s">
        <v>8</v>
      </c>
      <c r="D28" s="18" t="s">
        <v>9</v>
      </c>
      <c r="E28" s="18" t="s">
        <v>10</v>
      </c>
    </row>
    <row r="29" spans="1:5" x14ac:dyDescent="0.25">
      <c r="A29" s="19" t="s">
        <v>40</v>
      </c>
      <c r="B29" s="20">
        <v>2918.64786</v>
      </c>
      <c r="C29" s="20">
        <v>936.85942</v>
      </c>
      <c r="D29" s="20">
        <v>407.49860999999999</v>
      </c>
      <c r="E29" s="20"/>
    </row>
    <row r="30" spans="1:5" x14ac:dyDescent="0.25">
      <c r="A30" s="19" t="s">
        <v>41</v>
      </c>
      <c r="B30" s="20">
        <v>90</v>
      </c>
      <c r="C30" s="20"/>
      <c r="D30" s="20"/>
      <c r="E30" s="20"/>
    </row>
    <row r="31" spans="1:5" x14ac:dyDescent="0.25">
      <c r="A31" s="19" t="s">
        <v>42</v>
      </c>
      <c r="B31" s="20">
        <v>2422.1309999999999</v>
      </c>
      <c r="C31" s="20">
        <v>1456.673</v>
      </c>
      <c r="D31" s="20">
        <v>452.971</v>
      </c>
      <c r="E31" s="20"/>
    </row>
    <row r="32" spans="1:5" ht="30" x14ac:dyDescent="0.25">
      <c r="A32" s="19" t="s">
        <v>43</v>
      </c>
      <c r="B32" s="20">
        <v>2301.7244599999999</v>
      </c>
      <c r="C32" s="20">
        <v>182.69524999999999</v>
      </c>
      <c r="D32" s="20"/>
      <c r="E32" s="20"/>
    </row>
    <row r="33" spans="1:5" x14ac:dyDescent="0.25">
      <c r="A33" s="19" t="s">
        <v>44</v>
      </c>
      <c r="B33" s="20">
        <v>14.9505</v>
      </c>
      <c r="C33" s="20"/>
      <c r="D33" s="20"/>
      <c r="E33" s="20"/>
    </row>
    <row r="34" spans="1:5" x14ac:dyDescent="0.25">
      <c r="A34" s="19" t="s">
        <v>45</v>
      </c>
      <c r="B34" s="20">
        <v>15.476000000000001</v>
      </c>
      <c r="C34" s="20"/>
      <c r="D34" s="20"/>
      <c r="E34" s="20"/>
    </row>
    <row r="35" spans="1:5" ht="30" x14ac:dyDescent="0.25">
      <c r="A35" s="19" t="s">
        <v>46</v>
      </c>
      <c r="B35" s="20">
        <v>111468.32086000001</v>
      </c>
      <c r="C35" s="20"/>
      <c r="D35" s="20"/>
      <c r="E35" s="20"/>
    </row>
    <row r="36" spans="1:5" x14ac:dyDescent="0.25">
      <c r="A36" s="19" t="s">
        <v>47</v>
      </c>
      <c r="B36" s="20">
        <v>900</v>
      </c>
      <c r="C36" s="20"/>
      <c r="D36" s="20">
        <v>750</v>
      </c>
      <c r="E36" s="20"/>
    </row>
    <row r="37" spans="1:5" x14ac:dyDescent="0.25">
      <c r="A37" s="19" t="s">
        <v>48</v>
      </c>
      <c r="B37" s="20">
        <v>1431.7449999999999</v>
      </c>
      <c r="C37" s="20">
        <v>200</v>
      </c>
      <c r="D37" s="20">
        <v>30</v>
      </c>
      <c r="E37" s="20"/>
    </row>
    <row r="38" spans="1:5" x14ac:dyDescent="0.25">
      <c r="A38" s="19" t="s">
        <v>49</v>
      </c>
      <c r="B38" s="20">
        <v>29531.419959999999</v>
      </c>
      <c r="C38" s="20">
        <v>1464.1790800000001</v>
      </c>
      <c r="D38" s="20">
        <v>584.14182000000005</v>
      </c>
      <c r="E38" s="20">
        <v>11442.2183</v>
      </c>
    </row>
    <row r="39" spans="1:5" x14ac:dyDescent="0.25">
      <c r="A39" s="19" t="s">
        <v>50</v>
      </c>
      <c r="B39" s="20">
        <v>3051.9187000000002</v>
      </c>
      <c r="C39" s="20">
        <v>1850</v>
      </c>
      <c r="D39" s="20">
        <v>322</v>
      </c>
      <c r="E39" s="20">
        <v>464.73500999999999</v>
      </c>
    </row>
    <row r="40" spans="1:5" x14ac:dyDescent="0.25">
      <c r="A40" s="19" t="s">
        <v>51</v>
      </c>
      <c r="B40" s="20">
        <v>445.57229999999998</v>
      </c>
      <c r="C40" s="20">
        <v>5.4093999999999998</v>
      </c>
      <c r="D40" s="20">
        <v>3.6629</v>
      </c>
      <c r="E40" s="20"/>
    </row>
    <row r="41" spans="1:5" ht="30" x14ac:dyDescent="0.25">
      <c r="A41" s="19" t="s">
        <v>52</v>
      </c>
      <c r="B41" s="20">
        <v>2386.76505</v>
      </c>
      <c r="C41" s="20">
        <v>900</v>
      </c>
      <c r="D41" s="20"/>
      <c r="E41" s="20"/>
    </row>
    <row r="42" spans="1:5" x14ac:dyDescent="0.25">
      <c r="A42" s="19" t="s">
        <v>53</v>
      </c>
      <c r="B42" s="20">
        <v>4727.0649999999996</v>
      </c>
      <c r="C42" s="20"/>
      <c r="D42" s="20"/>
      <c r="E42" s="20"/>
    </row>
    <row r="43" spans="1:5" ht="30" x14ac:dyDescent="0.25">
      <c r="A43" s="19" t="s">
        <v>54</v>
      </c>
      <c r="B43" s="20">
        <v>44.777000000000001</v>
      </c>
      <c r="C43" s="20"/>
      <c r="D43" s="20">
        <v>16</v>
      </c>
      <c r="E43" s="20"/>
    </row>
    <row r="44" spans="1:5" x14ac:dyDescent="0.25">
      <c r="A44" s="19" t="s">
        <v>55</v>
      </c>
      <c r="B44" s="20">
        <v>1360.8156300000001</v>
      </c>
      <c r="C44" s="20">
        <v>983.92332999999996</v>
      </c>
      <c r="D44" s="20">
        <v>315.84658999999999</v>
      </c>
      <c r="E44" s="20"/>
    </row>
    <row r="45" spans="1:5" ht="30" x14ac:dyDescent="0.25">
      <c r="A45" s="19" t="s">
        <v>56</v>
      </c>
      <c r="B45" s="20">
        <v>1995.40634</v>
      </c>
      <c r="C45" s="20"/>
      <c r="D45" s="20"/>
      <c r="E45" s="20">
        <v>1431.3278800000001</v>
      </c>
    </row>
    <row r="46" spans="1:5" x14ac:dyDescent="0.25">
      <c r="A46" s="19" t="s">
        <v>57</v>
      </c>
      <c r="B46" s="20">
        <v>538.69989999999996</v>
      </c>
      <c r="C46" s="20"/>
      <c r="D46" s="20"/>
      <c r="E46" s="20"/>
    </row>
    <row r="47" spans="1:5" x14ac:dyDescent="0.25">
      <c r="A47" s="19" t="s">
        <v>58</v>
      </c>
      <c r="B47" s="20">
        <v>23225.236140000001</v>
      </c>
      <c r="C47" s="20"/>
      <c r="D47" s="20"/>
      <c r="E47" s="20"/>
    </row>
    <row r="48" spans="1:5" x14ac:dyDescent="0.25">
      <c r="A48" s="19" t="s">
        <v>59</v>
      </c>
      <c r="B48" s="20">
        <v>649.48</v>
      </c>
      <c r="C48" s="20">
        <v>462</v>
      </c>
      <c r="D48" s="20"/>
      <c r="E48" s="20"/>
    </row>
    <row r="49" spans="1:5" x14ac:dyDescent="0.25">
      <c r="A49" s="19" t="s">
        <v>60</v>
      </c>
      <c r="B49" s="20">
        <v>838.17899999999997</v>
      </c>
      <c r="C49" s="20">
        <v>400</v>
      </c>
      <c r="D49" s="20">
        <v>150</v>
      </c>
      <c r="E49" s="20"/>
    </row>
    <row r="50" spans="1:5" x14ac:dyDescent="0.25">
      <c r="A50" s="19" t="s">
        <v>61</v>
      </c>
      <c r="B50" s="20">
        <v>2386.65391</v>
      </c>
      <c r="C50" s="20">
        <v>1581.7892199999999</v>
      </c>
      <c r="D50" s="20">
        <v>150.41552999999999</v>
      </c>
      <c r="E50" s="20">
        <v>121</v>
      </c>
    </row>
    <row r="51" spans="1:5" x14ac:dyDescent="0.25">
      <c r="A51" s="19" t="s">
        <v>62</v>
      </c>
      <c r="B51" s="20">
        <v>28442.444780000002</v>
      </c>
      <c r="C51" s="20"/>
      <c r="D51" s="20"/>
      <c r="E51" s="20"/>
    </row>
    <row r="52" spans="1:5" x14ac:dyDescent="0.25">
      <c r="A52" s="19" t="s">
        <v>63</v>
      </c>
      <c r="B52" s="20">
        <v>1694.0595800000001</v>
      </c>
      <c r="C52" s="20">
        <v>1077.01</v>
      </c>
      <c r="D52" s="20">
        <v>336.98</v>
      </c>
      <c r="E52" s="20"/>
    </row>
    <row r="53" spans="1:5" x14ac:dyDescent="0.25">
      <c r="A53" s="19" t="s">
        <v>64</v>
      </c>
      <c r="B53" s="20">
        <v>51.5</v>
      </c>
      <c r="C53" s="20"/>
      <c r="D53" s="20"/>
      <c r="E53" s="20"/>
    </row>
    <row r="54" spans="1:5" x14ac:dyDescent="0.25">
      <c r="A54" s="19" t="s">
        <v>65</v>
      </c>
      <c r="B54" s="20">
        <v>20301.83065</v>
      </c>
      <c r="C54" s="20">
        <v>3386.5745999999999</v>
      </c>
      <c r="D54" s="20">
        <v>505.06099999999998</v>
      </c>
      <c r="E54" s="20">
        <v>29.672000000000001</v>
      </c>
    </row>
    <row r="55" spans="1:5" ht="30" x14ac:dyDescent="0.25">
      <c r="A55" s="19" t="s">
        <v>66</v>
      </c>
      <c r="B55" s="20">
        <v>6851.25101</v>
      </c>
      <c r="C55" s="20">
        <v>4568.3536199999999</v>
      </c>
      <c r="D55" s="20">
        <v>1456.7361000000001</v>
      </c>
      <c r="E55" s="20"/>
    </row>
    <row r="56" spans="1:5" x14ac:dyDescent="0.25">
      <c r="A56" s="19" t="s">
        <v>67</v>
      </c>
      <c r="B56" s="20">
        <v>682</v>
      </c>
      <c r="C56" s="20"/>
      <c r="D56" s="20"/>
      <c r="E56" s="20">
        <v>682</v>
      </c>
    </row>
    <row r="57" spans="1:5" x14ac:dyDescent="0.25">
      <c r="A57" s="19" t="s">
        <v>68</v>
      </c>
      <c r="B57" s="20">
        <v>2290.7372099999998</v>
      </c>
      <c r="C57" s="20">
        <v>880</v>
      </c>
      <c r="D57" s="20">
        <v>885</v>
      </c>
      <c r="E57" s="20"/>
    </row>
    <row r="58" spans="1:5" x14ac:dyDescent="0.25">
      <c r="A58" s="19" t="s">
        <v>69</v>
      </c>
      <c r="B58" s="20">
        <v>25787.020909999999</v>
      </c>
      <c r="C58" s="20"/>
      <c r="D58" s="20"/>
      <c r="E58" s="20"/>
    </row>
    <row r="59" spans="1:5" x14ac:dyDescent="0.25">
      <c r="A59" s="19" t="s">
        <v>70</v>
      </c>
      <c r="B59" s="20">
        <f>SUM(B29:B58)</f>
        <v>278845.82874999999</v>
      </c>
      <c r="C59" s="20">
        <f t="shared" ref="C59:E59" si="0">SUM(C29:C58)</f>
        <v>20335.466919999999</v>
      </c>
      <c r="D59" s="20">
        <f t="shared" si="0"/>
        <v>6366.3135499999999</v>
      </c>
      <c r="E59" s="20">
        <f>SUM(E29:E58)</f>
        <v>14170.953190000002</v>
      </c>
    </row>
  </sheetData>
  <mergeCells count="25">
    <mergeCell ref="A22:D22"/>
    <mergeCell ref="A23:D23"/>
    <mergeCell ref="A24:D24"/>
    <mergeCell ref="A15:D15"/>
    <mergeCell ref="A16:D16"/>
    <mergeCell ref="A21:D21"/>
    <mergeCell ref="A17:D17"/>
    <mergeCell ref="A18:D18"/>
    <mergeCell ref="A19:D19"/>
    <mergeCell ref="A20:D20"/>
    <mergeCell ref="A1:E1"/>
    <mergeCell ref="A2:E2"/>
    <mergeCell ref="A5:D5"/>
    <mergeCell ref="A25:D25"/>
    <mergeCell ref="A27:A28"/>
    <mergeCell ref="B27:B28"/>
    <mergeCell ref="C27:E27"/>
    <mergeCell ref="A7:D7"/>
    <mergeCell ref="A8:D8"/>
    <mergeCell ref="A9:D9"/>
    <mergeCell ref="A10:D10"/>
    <mergeCell ref="A11:D11"/>
    <mergeCell ref="A12:D12"/>
    <mergeCell ref="A13:D13"/>
    <mergeCell ref="A14:D14"/>
  </mergeCells>
  <pageMargins left="0.70866141732283472" right="0.17" top="0.34" bottom="0.33" header="0.17" footer="0.17"/>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abSelected="1" view="pageBreakPreview" topLeftCell="A4" zoomScaleNormal="100" zoomScaleSheetLayoutView="100" workbookViewId="0">
      <selection activeCell="P14" sqref="P14"/>
    </sheetView>
  </sheetViews>
  <sheetFormatPr defaultRowHeight="15" x14ac:dyDescent="0.25"/>
  <cols>
    <col min="1" max="1" width="35" customWidth="1"/>
    <col min="2" max="2" width="13.140625" customWidth="1"/>
    <col min="3" max="3" width="14.42578125" customWidth="1"/>
    <col min="4" max="4" width="14" customWidth="1"/>
    <col min="5" max="6" width="14.7109375" customWidth="1"/>
    <col min="7" max="7" width="15.140625" customWidth="1"/>
    <col min="8" max="8" width="15.42578125" customWidth="1"/>
    <col min="9" max="9" width="14.85546875" customWidth="1"/>
    <col min="10" max="10" width="12.7109375" customWidth="1"/>
    <col min="11" max="11" width="11" customWidth="1"/>
    <col min="12" max="12" width="14.5703125" customWidth="1"/>
    <col min="13" max="13" width="13.5703125" customWidth="1"/>
    <col min="14" max="14" width="13.85546875" customWidth="1"/>
    <col min="15" max="15" width="13.5703125" customWidth="1"/>
  </cols>
  <sheetData>
    <row r="1" spans="1:16" s="27" customFormat="1" ht="15.75" x14ac:dyDescent="0.25">
      <c r="A1" s="38" t="s">
        <v>39</v>
      </c>
      <c r="C1" s="28" t="s">
        <v>13</v>
      </c>
    </row>
    <row r="2" spans="1:16" x14ac:dyDescent="0.25">
      <c r="A2" s="34" t="str">
        <f>TEXT(EndData2,"[$-FC19]ДД.ММ.ГГГ")</f>
        <v>27.10.2016</v>
      </c>
      <c r="B2" s="34">
        <f>A2+1</f>
        <v>42671</v>
      </c>
      <c r="C2" s="39" t="str">
        <f>TEXT(B2,"[$-FC19]ДД.ММ.ГГГ")</f>
        <v>28.10.2016</v>
      </c>
      <c r="P2" s="25" t="s">
        <v>12</v>
      </c>
    </row>
    <row r="3" spans="1:16" s="26" customFormat="1" ht="51.75" customHeight="1" x14ac:dyDescent="0.25">
      <c r="A3" s="31" t="s">
        <v>15</v>
      </c>
      <c r="B3" s="37" t="s">
        <v>16</v>
      </c>
      <c r="C3" s="35" t="s">
        <v>17</v>
      </c>
      <c r="D3" s="35" t="s">
        <v>18</v>
      </c>
      <c r="E3" s="35" t="s">
        <v>19</v>
      </c>
      <c r="F3" s="35" t="s">
        <v>20</v>
      </c>
      <c r="G3" s="35" t="s">
        <v>21</v>
      </c>
      <c r="H3" s="35" t="s">
        <v>22</v>
      </c>
      <c r="I3" s="35" t="s">
        <v>23</v>
      </c>
      <c r="J3" s="35" t="s">
        <v>24</v>
      </c>
      <c r="K3" s="35" t="s">
        <v>25</v>
      </c>
      <c r="L3" s="35" t="s">
        <v>26</v>
      </c>
      <c r="M3" s="35" t="s">
        <v>27</v>
      </c>
      <c r="N3" s="35" t="s">
        <v>28</v>
      </c>
      <c r="O3" s="35" t="s">
        <v>29</v>
      </c>
      <c r="P3" s="22" t="s">
        <v>11</v>
      </c>
    </row>
    <row r="4" spans="1:16" ht="39" x14ac:dyDescent="0.25">
      <c r="A4" s="23" t="s">
        <v>31</v>
      </c>
      <c r="B4" s="36">
        <v>208295.10800000001</v>
      </c>
      <c r="C4" s="36"/>
      <c r="D4" s="36"/>
      <c r="E4" s="36"/>
      <c r="F4" s="36"/>
      <c r="G4" s="36"/>
      <c r="H4" s="36"/>
      <c r="I4" s="36"/>
      <c r="J4" s="36"/>
      <c r="K4" s="36"/>
      <c r="L4" s="36"/>
      <c r="M4" s="36"/>
      <c r="N4" s="36"/>
      <c r="O4" s="36"/>
      <c r="P4" s="24">
        <v>208295.10800000001</v>
      </c>
    </row>
    <row r="5" spans="1:16" ht="102.75" x14ac:dyDescent="0.25">
      <c r="A5" s="23" t="s">
        <v>32</v>
      </c>
      <c r="B5" s="36"/>
      <c r="C5" s="36"/>
      <c r="D5" s="36"/>
      <c r="E5" s="36"/>
      <c r="F5" s="36"/>
      <c r="G5" s="36"/>
      <c r="H5" s="36"/>
      <c r="I5" s="36"/>
      <c r="J5" s="36"/>
      <c r="K5" s="36"/>
      <c r="L5" s="36"/>
      <c r="M5" s="36">
        <v>760</v>
      </c>
      <c r="N5" s="36">
        <v>346.62720000000002</v>
      </c>
      <c r="O5" s="36"/>
      <c r="P5" s="24">
        <v>1106.6271999999999</v>
      </c>
    </row>
    <row r="6" spans="1:16" ht="77.25" x14ac:dyDescent="0.25">
      <c r="A6" s="23" t="s">
        <v>33</v>
      </c>
      <c r="B6" s="36"/>
      <c r="C6" s="36"/>
      <c r="D6" s="36"/>
      <c r="E6" s="36"/>
      <c r="F6" s="36"/>
      <c r="G6" s="36">
        <v>10333.1656</v>
      </c>
      <c r="H6" s="36"/>
      <c r="I6" s="36"/>
      <c r="J6" s="36"/>
      <c r="K6" s="36">
        <v>2193.41248</v>
      </c>
      <c r="L6" s="36"/>
      <c r="M6" s="36"/>
      <c r="N6" s="36"/>
      <c r="O6" s="36"/>
      <c r="P6" s="24">
        <v>12526.578079999999</v>
      </c>
    </row>
    <row r="7" spans="1:16" ht="77.25" x14ac:dyDescent="0.25">
      <c r="A7" s="23" t="s">
        <v>34</v>
      </c>
      <c r="B7" s="36"/>
      <c r="C7" s="36"/>
      <c r="D7" s="36"/>
      <c r="E7" s="36">
        <v>74</v>
      </c>
      <c r="F7" s="36"/>
      <c r="G7" s="36"/>
      <c r="H7" s="36"/>
      <c r="I7" s="36"/>
      <c r="J7" s="36"/>
      <c r="K7" s="36"/>
      <c r="L7" s="36"/>
      <c r="M7" s="36">
        <v>115</v>
      </c>
      <c r="N7" s="36"/>
      <c r="O7" s="36"/>
      <c r="P7" s="24">
        <v>189</v>
      </c>
    </row>
    <row r="8" spans="1:16" ht="102.75" x14ac:dyDescent="0.25">
      <c r="A8" s="23" t="s">
        <v>35</v>
      </c>
      <c r="B8" s="36">
        <v>720.44685000000004</v>
      </c>
      <c r="C8" s="36"/>
      <c r="D8" s="36"/>
      <c r="E8" s="36"/>
      <c r="F8" s="36"/>
      <c r="G8" s="36"/>
      <c r="H8" s="36"/>
      <c r="I8" s="36"/>
      <c r="J8" s="36"/>
      <c r="K8" s="36"/>
      <c r="L8" s="36"/>
      <c r="M8" s="36"/>
      <c r="N8" s="36"/>
      <c r="O8" s="36"/>
      <c r="P8" s="24">
        <v>720.44685000000004</v>
      </c>
    </row>
    <row r="9" spans="1:16" ht="39" x14ac:dyDescent="0.25">
      <c r="A9" s="23" t="s">
        <v>36</v>
      </c>
      <c r="B9" s="36"/>
      <c r="C9" s="36"/>
      <c r="D9" s="36"/>
      <c r="E9" s="36"/>
      <c r="F9" s="36"/>
      <c r="G9" s="36"/>
      <c r="H9" s="36"/>
      <c r="I9" s="36"/>
      <c r="J9" s="36"/>
      <c r="K9" s="36"/>
      <c r="L9" s="36"/>
      <c r="M9" s="36"/>
      <c r="N9" s="36">
        <v>8743.4572399999997</v>
      </c>
      <c r="O9" s="36"/>
      <c r="P9" s="24">
        <v>8743.4572399999997</v>
      </c>
    </row>
    <row r="10" spans="1:16" ht="39" x14ac:dyDescent="0.25">
      <c r="A10" s="23" t="s">
        <v>37</v>
      </c>
      <c r="B10" s="36">
        <v>100.76331999999999</v>
      </c>
      <c r="C10" s="36">
        <v>148.92143999999999</v>
      </c>
      <c r="D10" s="36"/>
      <c r="E10" s="36"/>
      <c r="F10" s="36"/>
      <c r="G10" s="36">
        <v>24.820239999999998</v>
      </c>
      <c r="H10" s="36"/>
      <c r="I10" s="36"/>
      <c r="J10" s="36"/>
      <c r="K10" s="36"/>
      <c r="L10" s="36"/>
      <c r="M10" s="36">
        <v>49.640479999999997</v>
      </c>
      <c r="N10" s="36"/>
      <c r="O10" s="36"/>
      <c r="P10" s="24">
        <v>324.14548000000002</v>
      </c>
    </row>
    <row r="11" spans="1:16" x14ac:dyDescent="0.25">
      <c r="A11" s="23" t="s">
        <v>38</v>
      </c>
      <c r="B11" s="36">
        <f>SUM(B4:B10)</f>
        <v>209116.31817000001</v>
      </c>
      <c r="C11" s="36">
        <f t="shared" ref="C11:O11" si="0">SUM(C4:C10)</f>
        <v>148.92143999999999</v>
      </c>
      <c r="D11" s="36">
        <f t="shared" si="0"/>
        <v>0</v>
      </c>
      <c r="E11" s="36">
        <f t="shared" si="0"/>
        <v>74</v>
      </c>
      <c r="F11" s="36">
        <f t="shared" si="0"/>
        <v>0</v>
      </c>
      <c r="G11" s="36">
        <f t="shared" si="0"/>
        <v>10357.985839999999</v>
      </c>
      <c r="H11" s="36">
        <f t="shared" si="0"/>
        <v>0</v>
      </c>
      <c r="I11" s="36">
        <f t="shared" si="0"/>
        <v>0</v>
      </c>
      <c r="J11" s="36">
        <f t="shared" si="0"/>
        <v>0</v>
      </c>
      <c r="K11" s="36">
        <f t="shared" si="0"/>
        <v>2193.41248</v>
      </c>
      <c r="L11" s="36">
        <f t="shared" si="0"/>
        <v>0</v>
      </c>
      <c r="M11" s="36">
        <f t="shared" si="0"/>
        <v>924.64048000000003</v>
      </c>
      <c r="N11" s="36">
        <f t="shared" si="0"/>
        <v>9090.0844400000005</v>
      </c>
      <c r="O11" s="36">
        <f t="shared" si="0"/>
        <v>0</v>
      </c>
      <c r="P11" s="24">
        <f>SUM(P4:P10)</f>
        <v>231905.36285</v>
      </c>
    </row>
    <row r="13" spans="1:16" x14ac:dyDescent="0.25">
      <c r="A13" s="33" t="s">
        <v>30</v>
      </c>
      <c r="B13" s="32">
        <f>P11+Учреждения!B59</f>
        <v>510751.19160000002</v>
      </c>
    </row>
    <row r="14" spans="1:16" ht="32.25" customHeight="1" x14ac:dyDescent="0.25">
      <c r="A14" s="33" t="str">
        <f>CONCATENATE("Остатки бюджетных средств на ",C2,"г.")</f>
        <v>Остатки бюджетных средств на 28.10.2016г.</v>
      </c>
      <c r="B14" s="32">
        <v>3793220.7</v>
      </c>
    </row>
  </sheetData>
  <pageMargins left="0.17" right="0.15748031496062992" top="0.39370078740157483" bottom="0.35433070866141736" header="0.15748031496062992" footer="0.15748031496062992"/>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2016-11-01T00:42:55Z</dcterms:modified>
</cp:coreProperties>
</file>