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Учреждения!$25:$26</definedName>
    <definedName name="_xlnm.Print_Area" localSheetId="1">'Муниципальные районы'!$A$1:$P$36</definedName>
    <definedName name="_xlnm.Print_Area" localSheetId="0">Учреждения!$A$1:$E$66</definedName>
  </definedNames>
  <calcPr calcId="152511" refMode="R1C1"/>
</workbook>
</file>

<file path=xl/calcChain.xml><?xml version="1.0" encoding="utf-8"?>
<calcChain xmlns="http://schemas.openxmlformats.org/spreadsheetml/2006/main">
  <c r="E8" i="1" l="1"/>
  <c r="E9" i="1"/>
  <c r="E23" i="1"/>
  <c r="E13" i="1"/>
  <c r="E12" i="1"/>
  <c r="E11" i="1"/>
  <c r="E18" i="1"/>
  <c r="E14" i="1"/>
  <c r="E17" i="1"/>
  <c r="B34" i="2"/>
  <c r="A2" i="2" l="1"/>
  <c r="B2" i="2" s="1"/>
  <c r="C2" i="2" s="1"/>
  <c r="H1" i="1" l="1"/>
  <c r="A5" i="1" s="1"/>
  <c r="H2" i="1"/>
  <c r="G1" i="1"/>
  <c r="G2" i="1"/>
  <c r="A2" i="1" l="1"/>
</calcChain>
</file>

<file path=xl/sharedStrings.xml><?xml version="1.0" encoding="utf-8"?>
<sst xmlns="http://schemas.openxmlformats.org/spreadsheetml/2006/main" count="115" uniqueCount="114">
  <si>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</si>
  <si>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</si>
  <si>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</si>
  <si>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</si>
  <si>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</si>
  <si>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</si>
  <si>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</si>
  <si>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</si>
  <si>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</si>
  <si>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</si>
  <si>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</si>
  <si>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</si>
  <si>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</si>
  <si>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</si>
  <si>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</si>
  <si>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</si>
  <si>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</si>
  <si>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</si>
  <si>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</si>
  <si>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</si>
  <si>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</si>
  <si>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</si>
  <si>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</si>
  <si>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</si>
  <si>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</si>
  <si>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</si>
  <si>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</si>
  <si>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</si>
  <si>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</si>
  <si>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</si>
  <si>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</si>
  <si>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</si>
  <si>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</si>
  <si>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</si>
  <si>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</si>
  <si>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</si>
  <si>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</si>
  <si>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</si>
  <si>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</si>
  <si>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</si>
  <si>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</si>
  <si>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</si>
  <si>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</si>
  <si>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</si>
  <si>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</si>
  <si>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</si>
  <si>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</si>
  <si>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</si>
  <si>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</si>
  <si>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</si>
  <si>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</si>
  <si>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</si>
  <si>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</si>
  <si>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</si>
  <si>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</si>
  <si>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</si>
  <si>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</si>
  <si>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</si>
  <si>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</si>
  <si>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</si>
  <si>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03.11.2016</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</si>
  <si>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</si>
  <si>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</si>
  <si>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</si>
  <si>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</si>
  <si>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</si>
  <si>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</si>
  <si>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</si>
  <si>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</si>
  <si>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</si>
  <si>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</si>
  <si>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</si>
  <si>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</si>
  <si>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</si>
  <si>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</si>
  <si>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</si>
  <si>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</si>
  <si>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</si>
  <si>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</si>
  <si>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</si>
  <si>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</si>
  <si>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</si>
  <si>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</si>
  <si>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</si>
  <si>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</si>
  <si>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</si>
  <si>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</si>
  <si>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</si>
  <si>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</si>
  <si>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</si>
  <si>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</si>
  <si>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</si>
  <si>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</si>
  <si>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</si>
  <si>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</si>
  <si>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</si>
  <si>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</si>
  <si>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</si>
  <si>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</si>
  <si>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28.10.2016</t>
  </si>
  <si>
    <t>Остатки бюджетных средств на 07.11.2016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</si>
  <si>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</si>
  <si>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</si>
  <si>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</si>
  <si>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</si>
  <si>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Единая субвенция бюджетам субъектов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</si>
  <si>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</si>
  <si>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</si>
  <si>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</si>
  <si>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</si>
  <si>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 </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</si>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</sst>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164" fontId="2" fillId="0" borderId="4" xfId="0" applyNumberFormat="1"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zoomScaleSheetLayoutView="100" workbookViewId="0">
      <selection activeCell="H19" sqref="H19"/>
    </sheetView>
  </sheetViews>
  <sheetFormatPr defaultRowHeight="15" x14ac:dyDescent="0.25"/>
  <cols>
    <col min="1" max="1" width="76.8554687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0" t="s">
        <v>0</v>
      </c>
      <c r="B1" s="40"/>
      <c r="C1" s="40"/>
      <c r="D1" s="40"/>
      <c r="E1" s="40"/>
      <c r="F1" s="29" t="s">
        <v>99</v>
      </c>
      <c r="G1" s="30" t="str">
        <f>TEXT(F1,"[$-FC19]ДД ММММ")</f>
        <v>28 октября</v>
      </c>
      <c r="H1" s="30" t="str">
        <f>TEXT(F1,"[$-FC19]ДД.ММ.ГГГ \г")</f>
        <v>28.10.2016 г</v>
      </c>
    </row>
    <row r="2" spans="1:9" ht="15.75" x14ac:dyDescent="0.25">
      <c r="A2" s="40" t="str">
        <f>CONCATENATE("с ",G1," по ",G2,"ода")</f>
        <v>с 28 октября по 03 ноября 2016 года</v>
      </c>
      <c r="B2" s="40"/>
      <c r="C2" s="40"/>
      <c r="D2" s="40"/>
      <c r="E2" s="40"/>
      <c r="F2" s="29" t="s">
        <v>60</v>
      </c>
      <c r="G2" s="30" t="str">
        <f>TEXT(F2,"[$-FC19]ДД ММММ ГГГ \г")</f>
        <v>03 ноября 2016 г</v>
      </c>
      <c r="H2" s="30" t="str">
        <f>TEXT(F2,"[$-FC19]ДД.ММ.ГГГ \г")</f>
        <v>03.11.2016 г</v>
      </c>
      <c r="I2" s="21"/>
    </row>
    <row r="3" spans="1:9" x14ac:dyDescent="0.25">
      <c r="A3" s="1"/>
      <c r="B3" s="2"/>
      <c r="C3" s="2"/>
      <c r="D3" s="2"/>
      <c r="E3" s="3"/>
    </row>
    <row r="4" spans="1:9" x14ac:dyDescent="0.25">
      <c r="A4" s="4"/>
      <c r="B4" s="5"/>
      <c r="C4" s="5"/>
      <c r="D4" s="6"/>
      <c r="E4" s="7" t="s">
        <v>1</v>
      </c>
    </row>
    <row r="5" spans="1:9" x14ac:dyDescent="0.25">
      <c r="A5" s="41" t="str">
        <f>CONCATENATE("Остатки средств на ",H1,".")</f>
        <v>Остатки средств на 28.10.2016 г.</v>
      </c>
      <c r="B5" s="42"/>
      <c r="C5" s="42"/>
      <c r="D5" s="43"/>
      <c r="E5" s="8">
        <v>3793220.7</v>
      </c>
      <c r="F5" s="21"/>
    </row>
    <row r="6" spans="1:9" x14ac:dyDescent="0.25">
      <c r="A6" s="9"/>
      <c r="B6" s="10"/>
      <c r="C6" s="10"/>
      <c r="D6" s="10"/>
      <c r="E6" s="11"/>
    </row>
    <row r="7" spans="1:9" x14ac:dyDescent="0.25">
      <c r="A7" s="50" t="s">
        <v>2</v>
      </c>
      <c r="B7" s="51"/>
      <c r="C7" s="51"/>
      <c r="D7" s="51"/>
      <c r="E7" s="12"/>
    </row>
    <row r="8" spans="1:9" x14ac:dyDescent="0.25">
      <c r="A8" s="45" t="s">
        <v>3</v>
      </c>
      <c r="B8" s="51"/>
      <c r="C8" s="51"/>
      <c r="D8" s="51"/>
      <c r="E8" s="12">
        <f>E23-E9</f>
        <v>713663.81216999982</v>
      </c>
    </row>
    <row r="9" spans="1:9" x14ac:dyDescent="0.25">
      <c r="A9" s="52" t="s">
        <v>4</v>
      </c>
      <c r="B9" s="51"/>
      <c r="C9" s="51"/>
      <c r="D9" s="51"/>
      <c r="E9" s="54">
        <f>SUM(E10:E22)</f>
        <v>30524.5</v>
      </c>
    </row>
    <row r="10" spans="1:9" ht="63" customHeight="1" x14ac:dyDescent="0.25">
      <c r="A10" s="52" t="s">
        <v>101</v>
      </c>
      <c r="B10" s="51"/>
      <c r="C10" s="51"/>
      <c r="D10" s="51"/>
      <c r="E10" s="13">
        <v>6893.8</v>
      </c>
    </row>
    <row r="11" spans="1:9" ht="39" customHeight="1" x14ac:dyDescent="0.25">
      <c r="A11" s="52" t="s">
        <v>102</v>
      </c>
      <c r="B11" s="51"/>
      <c r="C11" s="51"/>
      <c r="D11" s="51"/>
      <c r="E11" s="13">
        <f>434.5+342.1+100.6+46.3+292.4</f>
        <v>1215.9000000000001</v>
      </c>
    </row>
    <row r="12" spans="1:9" ht="31.5" customHeight="1" x14ac:dyDescent="0.25">
      <c r="A12" s="52" t="s">
        <v>103</v>
      </c>
      <c r="B12" s="51"/>
      <c r="C12" s="51"/>
      <c r="D12" s="51"/>
      <c r="E12" s="13">
        <f>1095.7+531+186.9+664.8+1073.6</f>
        <v>3552</v>
      </c>
    </row>
    <row r="13" spans="1:9" ht="35.25" customHeight="1" x14ac:dyDescent="0.25">
      <c r="A13" s="52" t="s">
        <v>104</v>
      </c>
      <c r="B13" s="51"/>
      <c r="C13" s="51"/>
      <c r="D13" s="51"/>
      <c r="E13" s="13">
        <f>3085.7+1225.9</f>
        <v>4311.6000000000004</v>
      </c>
    </row>
    <row r="14" spans="1:9" x14ac:dyDescent="0.25">
      <c r="A14" s="52" t="s">
        <v>105</v>
      </c>
      <c r="B14" s="51"/>
      <c r="C14" s="51"/>
      <c r="D14" s="51"/>
      <c r="E14" s="13">
        <f>1730.2+116.8+130.4+65.6</f>
        <v>2043</v>
      </c>
    </row>
    <row r="15" spans="1:9" ht="29.25" customHeight="1" x14ac:dyDescent="0.25">
      <c r="A15" s="52" t="s">
        <v>106</v>
      </c>
      <c r="B15" s="51"/>
      <c r="C15" s="51"/>
      <c r="D15" s="51"/>
      <c r="E15" s="13">
        <v>100.8</v>
      </c>
    </row>
    <row r="16" spans="1:9" ht="30.75" customHeight="1" x14ac:dyDescent="0.25">
      <c r="A16" s="52" t="s">
        <v>107</v>
      </c>
      <c r="B16" s="51"/>
      <c r="C16" s="51"/>
      <c r="D16" s="51"/>
      <c r="E16" s="13">
        <v>2806.6</v>
      </c>
    </row>
    <row r="17" spans="1:5" ht="33.75" customHeight="1" x14ac:dyDescent="0.25">
      <c r="A17" s="52" t="s">
        <v>108</v>
      </c>
      <c r="B17" s="51"/>
      <c r="C17" s="51"/>
      <c r="D17" s="51"/>
      <c r="E17" s="13">
        <f>1+11.6</f>
        <v>12.6</v>
      </c>
    </row>
    <row r="18" spans="1:5" ht="54" customHeight="1" x14ac:dyDescent="0.25">
      <c r="A18" s="52" t="s">
        <v>109</v>
      </c>
      <c r="B18" s="51"/>
      <c r="C18" s="51"/>
      <c r="D18" s="51"/>
      <c r="E18" s="13">
        <f>73.5+14.3+0.5</f>
        <v>88.3</v>
      </c>
    </row>
    <row r="19" spans="1:5" ht="50.25" customHeight="1" x14ac:dyDescent="0.25">
      <c r="A19" s="52" t="s">
        <v>110</v>
      </c>
      <c r="B19" s="51"/>
      <c r="C19" s="51"/>
      <c r="D19" s="51"/>
      <c r="E19" s="13">
        <v>9245.1</v>
      </c>
    </row>
    <row r="20" spans="1:5" ht="34.5" customHeight="1" x14ac:dyDescent="0.25">
      <c r="A20" s="52" t="s">
        <v>111</v>
      </c>
      <c r="B20" s="51"/>
      <c r="C20" s="51"/>
      <c r="D20" s="51"/>
      <c r="E20" s="13">
        <v>24.2</v>
      </c>
    </row>
    <row r="21" spans="1:5" ht="34.5" customHeight="1" x14ac:dyDescent="0.25">
      <c r="A21" s="52" t="s">
        <v>112</v>
      </c>
      <c r="B21" s="51"/>
      <c r="C21" s="51"/>
      <c r="D21" s="51"/>
      <c r="E21" s="13">
        <v>27.7</v>
      </c>
    </row>
    <row r="22" spans="1:5" ht="50.25" customHeight="1" x14ac:dyDescent="0.25">
      <c r="A22" s="52" t="s">
        <v>113</v>
      </c>
      <c r="B22" s="51"/>
      <c r="C22" s="51"/>
      <c r="D22" s="51"/>
      <c r="E22" s="13">
        <v>202.9</v>
      </c>
    </row>
    <row r="23" spans="1:5" x14ac:dyDescent="0.25">
      <c r="A23" s="44" t="s">
        <v>5</v>
      </c>
      <c r="B23" s="45"/>
      <c r="C23" s="45"/>
      <c r="D23" s="45"/>
      <c r="E23" s="12">
        <f>'Муниципальные районы'!B35-Учреждения!E5+'Муниципальные районы'!B34</f>
        <v>744188.31216999982</v>
      </c>
    </row>
    <row r="24" spans="1:5" x14ac:dyDescent="0.25">
      <c r="A24" s="14"/>
      <c r="B24" s="15"/>
      <c r="C24" s="15"/>
      <c r="D24" s="6"/>
      <c r="E24" s="16"/>
    </row>
    <row r="25" spans="1:5" x14ac:dyDescent="0.25">
      <c r="A25" s="46" t="s">
        <v>14</v>
      </c>
      <c r="B25" s="48" t="s">
        <v>6</v>
      </c>
      <c r="C25" s="49" t="s">
        <v>7</v>
      </c>
      <c r="D25" s="49"/>
      <c r="E25" s="49"/>
    </row>
    <row r="26" spans="1:5" ht="90" x14ac:dyDescent="0.25">
      <c r="A26" s="47"/>
      <c r="B26" s="48"/>
      <c r="C26" s="17" t="s">
        <v>8</v>
      </c>
      <c r="D26" s="17" t="s">
        <v>9</v>
      </c>
      <c r="E26" s="17" t="s">
        <v>10</v>
      </c>
    </row>
    <row r="27" spans="1:5" x14ac:dyDescent="0.25">
      <c r="A27" s="18" t="s">
        <v>61</v>
      </c>
      <c r="B27" s="19">
        <v>14345.923580000001</v>
      </c>
      <c r="C27" s="19">
        <v>10975.35844</v>
      </c>
      <c r="D27" s="19">
        <v>685.66389000000004</v>
      </c>
      <c r="E27" s="19">
        <v>2352.1802299999999</v>
      </c>
    </row>
    <row r="28" spans="1:5" x14ac:dyDescent="0.25">
      <c r="A28" s="18" t="s">
        <v>62</v>
      </c>
      <c r="B28" s="19">
        <v>3145.0479799999998</v>
      </c>
      <c r="C28" s="19">
        <v>1950</v>
      </c>
      <c r="D28" s="19">
        <v>580</v>
      </c>
      <c r="E28" s="19"/>
    </row>
    <row r="29" spans="1:5" x14ac:dyDescent="0.25">
      <c r="A29" s="18" t="s">
        <v>63</v>
      </c>
      <c r="B29" s="19">
        <v>1104</v>
      </c>
      <c r="C29" s="19">
        <v>503</v>
      </c>
      <c r="D29" s="19">
        <v>601</v>
      </c>
      <c r="E29" s="19"/>
    </row>
    <row r="30" spans="1:5" x14ac:dyDescent="0.25">
      <c r="A30" s="18" t="s">
        <v>64</v>
      </c>
      <c r="B30" s="19">
        <v>108565.58590999999</v>
      </c>
      <c r="C30" s="19">
        <v>13155.57208</v>
      </c>
      <c r="D30" s="19">
        <v>4521.6692999999996</v>
      </c>
      <c r="E30" s="19"/>
    </row>
    <row r="31" spans="1:5" ht="30" x14ac:dyDescent="0.25">
      <c r="A31" s="18" t="s">
        <v>65</v>
      </c>
      <c r="B31" s="19">
        <v>5231.3470200000002</v>
      </c>
      <c r="C31" s="19">
        <v>2363.2863200000002</v>
      </c>
      <c r="D31" s="19">
        <v>672.76969999999994</v>
      </c>
      <c r="E31" s="19"/>
    </row>
    <row r="32" spans="1:5" x14ac:dyDescent="0.25">
      <c r="A32" s="18" t="s">
        <v>66</v>
      </c>
      <c r="B32" s="19">
        <v>6949.9059800000005</v>
      </c>
      <c r="C32" s="19">
        <v>1580</v>
      </c>
      <c r="D32" s="19">
        <v>810</v>
      </c>
      <c r="E32" s="19"/>
    </row>
    <row r="33" spans="1:5" x14ac:dyDescent="0.25">
      <c r="A33" s="18" t="s">
        <v>67</v>
      </c>
      <c r="B33" s="19">
        <v>7449.0768699999999</v>
      </c>
      <c r="C33" s="19">
        <v>900</v>
      </c>
      <c r="D33" s="19">
        <v>400</v>
      </c>
      <c r="E33" s="19"/>
    </row>
    <row r="34" spans="1:5" ht="30" x14ac:dyDescent="0.25">
      <c r="A34" s="18" t="s">
        <v>68</v>
      </c>
      <c r="B34" s="19">
        <v>13987.51765</v>
      </c>
      <c r="C34" s="19">
        <v>2100</v>
      </c>
      <c r="D34" s="19">
        <v>250</v>
      </c>
      <c r="E34" s="19"/>
    </row>
    <row r="35" spans="1:5" x14ac:dyDescent="0.25">
      <c r="A35" s="18" t="s">
        <v>69</v>
      </c>
      <c r="B35" s="19">
        <v>4231.8387400000001</v>
      </c>
      <c r="C35" s="19">
        <v>2450</v>
      </c>
      <c r="D35" s="19">
        <v>420</v>
      </c>
      <c r="E35" s="19"/>
    </row>
    <row r="36" spans="1:5" x14ac:dyDescent="0.25">
      <c r="A36" s="18" t="s">
        <v>70</v>
      </c>
      <c r="B36" s="19">
        <v>105555.70655</v>
      </c>
      <c r="C36" s="19">
        <v>10308.154270000001</v>
      </c>
      <c r="D36" s="19">
        <v>1854.5283199999999</v>
      </c>
      <c r="E36" s="19">
        <v>2610.712</v>
      </c>
    </row>
    <row r="37" spans="1:5" x14ac:dyDescent="0.25">
      <c r="A37" s="18" t="s">
        <v>71</v>
      </c>
      <c r="B37" s="19">
        <v>198178.72915999999</v>
      </c>
      <c r="C37" s="19">
        <v>2132.7892200000001</v>
      </c>
      <c r="D37" s="19">
        <v>352.03937999999999</v>
      </c>
      <c r="E37" s="19">
        <v>1434.12103</v>
      </c>
    </row>
    <row r="38" spans="1:5" x14ac:dyDescent="0.25">
      <c r="A38" s="18" t="s">
        <v>72</v>
      </c>
      <c r="B38" s="19">
        <v>296351.08847000002</v>
      </c>
      <c r="C38" s="19">
        <v>9666.9302200000002</v>
      </c>
      <c r="D38" s="19">
        <v>2113.84656</v>
      </c>
      <c r="E38" s="19">
        <v>5188.8264600000002</v>
      </c>
    </row>
    <row r="39" spans="1:5" x14ac:dyDescent="0.25">
      <c r="A39" s="18" t="s">
        <v>73</v>
      </c>
      <c r="B39" s="19">
        <v>315566.13276000001</v>
      </c>
      <c r="C39" s="19">
        <v>17400.97927</v>
      </c>
      <c r="D39" s="19">
        <v>5196.2281599999997</v>
      </c>
      <c r="E39" s="19">
        <v>182897.99405000001</v>
      </c>
    </row>
    <row r="40" spans="1:5" x14ac:dyDescent="0.25">
      <c r="A40" s="18" t="s">
        <v>74</v>
      </c>
      <c r="B40" s="19">
        <v>56809.694519999997</v>
      </c>
      <c r="C40" s="19">
        <v>1331</v>
      </c>
      <c r="D40" s="19">
        <v>157.79</v>
      </c>
      <c r="E40" s="19"/>
    </row>
    <row r="41" spans="1:5" ht="30" x14ac:dyDescent="0.25">
      <c r="A41" s="18" t="s">
        <v>75</v>
      </c>
      <c r="B41" s="19">
        <v>47642.335939999997</v>
      </c>
      <c r="C41" s="19">
        <v>31000</v>
      </c>
      <c r="D41" s="19">
        <v>12100</v>
      </c>
      <c r="E41" s="19"/>
    </row>
    <row r="42" spans="1:5" x14ac:dyDescent="0.25">
      <c r="A42" s="18" t="s">
        <v>76</v>
      </c>
      <c r="B42" s="19">
        <v>5684.6771600000002</v>
      </c>
      <c r="C42" s="19"/>
      <c r="D42" s="19"/>
      <c r="E42" s="19"/>
    </row>
    <row r="43" spans="1:5" ht="30" x14ac:dyDescent="0.25">
      <c r="A43" s="18" t="s">
        <v>77</v>
      </c>
      <c r="B43" s="19">
        <v>10918.6927</v>
      </c>
      <c r="C43" s="19">
        <v>2500</v>
      </c>
      <c r="D43" s="19">
        <v>812</v>
      </c>
      <c r="E43" s="19"/>
    </row>
    <row r="44" spans="1:5" x14ac:dyDescent="0.25">
      <c r="A44" s="18" t="s">
        <v>78</v>
      </c>
      <c r="B44" s="19">
        <v>3758.08203</v>
      </c>
      <c r="C44" s="19">
        <v>1073.47516</v>
      </c>
      <c r="D44" s="19">
        <v>408.58539000000002</v>
      </c>
      <c r="E44" s="19"/>
    </row>
    <row r="45" spans="1:5" x14ac:dyDescent="0.25">
      <c r="A45" s="18" t="s">
        <v>79</v>
      </c>
      <c r="B45" s="19">
        <v>349.44884999999999</v>
      </c>
      <c r="C45" s="19">
        <v>200</v>
      </c>
      <c r="D45" s="19">
        <v>67.305449999999993</v>
      </c>
      <c r="E45" s="19"/>
    </row>
    <row r="46" spans="1:5" ht="30" x14ac:dyDescent="0.25">
      <c r="A46" s="18" t="s">
        <v>80</v>
      </c>
      <c r="B46" s="19">
        <v>33699.406150000003</v>
      </c>
      <c r="C46" s="19">
        <v>15135.665999999999</v>
      </c>
      <c r="D46" s="19">
        <v>4176.27945</v>
      </c>
      <c r="E46" s="19">
        <v>6786.4706299999998</v>
      </c>
    </row>
    <row r="47" spans="1:5" x14ac:dyDescent="0.25">
      <c r="A47" s="18" t="s">
        <v>81</v>
      </c>
      <c r="B47" s="19">
        <v>11411.56906</v>
      </c>
      <c r="C47" s="19"/>
      <c r="D47" s="19">
        <v>296</v>
      </c>
      <c r="E47" s="19"/>
    </row>
    <row r="48" spans="1:5" x14ac:dyDescent="0.25">
      <c r="A48" s="18" t="s">
        <v>82</v>
      </c>
      <c r="B48" s="19">
        <v>457249.71555000002</v>
      </c>
      <c r="C48" s="19">
        <v>4000</v>
      </c>
      <c r="D48" s="19">
        <v>1535.6195</v>
      </c>
      <c r="E48" s="19"/>
    </row>
    <row r="49" spans="1:5" ht="30" x14ac:dyDescent="0.25">
      <c r="A49" s="18" t="s">
        <v>83</v>
      </c>
      <c r="B49" s="19">
        <v>22625.638200000001</v>
      </c>
      <c r="C49" s="19">
        <v>15019.098239999999</v>
      </c>
      <c r="D49" s="19">
        <v>3463.5646400000001</v>
      </c>
      <c r="E49" s="19">
        <v>41.536799999999999</v>
      </c>
    </row>
    <row r="50" spans="1:5" x14ac:dyDescent="0.25">
      <c r="A50" s="18" t="s">
        <v>84</v>
      </c>
      <c r="B50" s="19">
        <v>383.65100000000001</v>
      </c>
      <c r="C50" s="19">
        <v>380</v>
      </c>
      <c r="D50" s="19"/>
      <c r="E50" s="19"/>
    </row>
    <row r="51" spans="1:5" x14ac:dyDescent="0.25">
      <c r="A51" s="18" t="s">
        <v>85</v>
      </c>
      <c r="B51" s="19">
        <v>2072.51512</v>
      </c>
      <c r="C51" s="19">
        <v>1194.8436799999999</v>
      </c>
      <c r="D51" s="19">
        <v>1.57419</v>
      </c>
      <c r="E51" s="19"/>
    </row>
    <row r="52" spans="1:5" ht="30" x14ac:dyDescent="0.25">
      <c r="A52" s="18" t="s">
        <v>86</v>
      </c>
      <c r="B52" s="19">
        <v>607</v>
      </c>
      <c r="C52" s="19">
        <v>500</v>
      </c>
      <c r="D52" s="19">
        <v>7</v>
      </c>
      <c r="E52" s="19"/>
    </row>
    <row r="53" spans="1:5" x14ac:dyDescent="0.25">
      <c r="A53" s="18" t="s">
        <v>87</v>
      </c>
      <c r="B53" s="19">
        <v>356.15224999999998</v>
      </c>
      <c r="C53" s="19">
        <v>256.51425</v>
      </c>
      <c r="D53" s="19"/>
      <c r="E53" s="19"/>
    </row>
    <row r="54" spans="1:5" x14ac:dyDescent="0.25">
      <c r="A54" s="18" t="s">
        <v>88</v>
      </c>
      <c r="B54" s="19">
        <v>32555.743640000001</v>
      </c>
      <c r="C54" s="19">
        <v>22819.233</v>
      </c>
      <c r="D54" s="19">
        <v>5145.7070000000003</v>
      </c>
      <c r="E54" s="19"/>
    </row>
    <row r="55" spans="1:5" ht="30" x14ac:dyDescent="0.25">
      <c r="A55" s="18" t="s">
        <v>89</v>
      </c>
      <c r="B55" s="19">
        <v>188.982</v>
      </c>
      <c r="C55" s="19">
        <v>173.01689999999999</v>
      </c>
      <c r="D55" s="19"/>
      <c r="E55" s="19"/>
    </row>
    <row r="56" spans="1:5" x14ac:dyDescent="0.25">
      <c r="A56" s="18" t="s">
        <v>90</v>
      </c>
      <c r="B56" s="19">
        <v>160</v>
      </c>
      <c r="C56" s="19"/>
      <c r="D56" s="19"/>
      <c r="E56" s="19"/>
    </row>
    <row r="57" spans="1:5" x14ac:dyDescent="0.25">
      <c r="A57" s="18" t="s">
        <v>91</v>
      </c>
      <c r="B57" s="19">
        <v>148.31151</v>
      </c>
      <c r="C57" s="19">
        <v>60</v>
      </c>
      <c r="D57" s="19"/>
      <c r="E57" s="19"/>
    </row>
    <row r="58" spans="1:5" x14ac:dyDescent="0.25">
      <c r="A58" s="18" t="s">
        <v>92</v>
      </c>
      <c r="B58" s="19">
        <v>67728.994779999994</v>
      </c>
      <c r="C58" s="19">
        <v>1417.4</v>
      </c>
      <c r="D58" s="19">
        <v>317.12</v>
      </c>
      <c r="E58" s="19">
        <v>1215.693</v>
      </c>
    </row>
    <row r="59" spans="1:5" ht="30" x14ac:dyDescent="0.25">
      <c r="A59" s="18" t="s">
        <v>93</v>
      </c>
      <c r="B59" s="19">
        <v>10612.61512</v>
      </c>
      <c r="C59" s="19">
        <v>5221.7743099999998</v>
      </c>
      <c r="D59" s="19">
        <v>2052.5744599999998</v>
      </c>
      <c r="E59" s="19">
        <v>180</v>
      </c>
    </row>
    <row r="60" spans="1:5" x14ac:dyDescent="0.25">
      <c r="A60" s="18" t="s">
        <v>94</v>
      </c>
      <c r="B60" s="19">
        <v>-536.41263000000004</v>
      </c>
      <c r="C60" s="19">
        <v>-250</v>
      </c>
      <c r="D60" s="19"/>
      <c r="E60" s="19"/>
    </row>
    <row r="61" spans="1:5" x14ac:dyDescent="0.25">
      <c r="A61" s="18" t="s">
        <v>95</v>
      </c>
      <c r="B61" s="19">
        <v>3740.72</v>
      </c>
      <c r="C61" s="19">
        <v>1200.42</v>
      </c>
      <c r="D61" s="19">
        <v>313.3</v>
      </c>
      <c r="E61" s="19"/>
    </row>
    <row r="62" spans="1:5" x14ac:dyDescent="0.25">
      <c r="A62" s="18" t="s">
        <v>96</v>
      </c>
      <c r="B62" s="19">
        <v>580</v>
      </c>
      <c r="C62" s="19">
        <v>465</v>
      </c>
      <c r="D62" s="19"/>
      <c r="E62" s="19"/>
    </row>
    <row r="63" spans="1:5" x14ac:dyDescent="0.25">
      <c r="A63" s="18" t="s">
        <v>97</v>
      </c>
      <c r="B63" s="19">
        <v>10508.381380000001</v>
      </c>
      <c r="C63" s="19">
        <v>3063.4357500000001</v>
      </c>
      <c r="D63" s="19">
        <v>728.62846000000002</v>
      </c>
      <c r="E63" s="19"/>
    </row>
    <row r="64" spans="1:5" x14ac:dyDescent="0.25">
      <c r="A64" s="53" t="s">
        <v>98</v>
      </c>
      <c r="B64" s="20">
        <v>1859917.8149999999</v>
      </c>
      <c r="C64" s="20">
        <v>182246.94711000001</v>
      </c>
      <c r="D64" s="20">
        <v>50040.793850000002</v>
      </c>
      <c r="E64" s="20">
        <v>202707.53419999999</v>
      </c>
    </row>
  </sheetData>
  <mergeCells count="23">
    <mergeCell ref="A10:D10"/>
    <mergeCell ref="A11:D11"/>
    <mergeCell ref="A12:D12"/>
    <mergeCell ref="A13:D13"/>
    <mergeCell ref="A20:D20"/>
    <mergeCell ref="A21:D21"/>
    <mergeCell ref="A22:D22"/>
    <mergeCell ref="A1:E1"/>
    <mergeCell ref="A2:E2"/>
    <mergeCell ref="A5:D5"/>
    <mergeCell ref="A23:D23"/>
    <mergeCell ref="A25:A26"/>
    <mergeCell ref="B25:B26"/>
    <mergeCell ref="C25:E25"/>
    <mergeCell ref="A7:D7"/>
    <mergeCell ref="A8:D8"/>
    <mergeCell ref="A9:D9"/>
    <mergeCell ref="A14:D14"/>
    <mergeCell ref="A15:D15"/>
    <mergeCell ref="A16:D16"/>
    <mergeCell ref="A17:D17"/>
    <mergeCell ref="A18:D18"/>
    <mergeCell ref="A19:D19"/>
  </mergeCells>
  <pageMargins left="0.52" right="0.27" top="0.49" bottom="0.5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view="pageBreakPreview" topLeftCell="A31" zoomScaleNormal="100" zoomScaleSheetLayoutView="100" workbookViewId="0">
      <selection activeCell="B35" sqref="B35"/>
    </sheetView>
  </sheetViews>
  <sheetFormatPr defaultRowHeight="15" x14ac:dyDescent="0.25"/>
  <cols>
    <col min="1" max="1" width="38.28515625" customWidth="1"/>
    <col min="2" max="2" width="13.140625" customWidth="1"/>
    <col min="3" max="4" width="13.7109375" customWidth="1"/>
    <col min="5" max="5" width="13.28515625" customWidth="1"/>
    <col min="6" max="6" width="13.42578125" customWidth="1"/>
    <col min="7" max="7" width="14.140625" customWidth="1"/>
    <col min="8" max="8" width="14.28515625" customWidth="1"/>
    <col min="9" max="9" width="13.28515625" customWidth="1"/>
    <col min="10" max="10" width="12.7109375" customWidth="1"/>
    <col min="11" max="11" width="11" customWidth="1"/>
    <col min="12" max="12" width="14.5703125" customWidth="1"/>
    <col min="13" max="13" width="14" customWidth="1"/>
    <col min="14" max="15" width="13.5703125" customWidth="1"/>
    <col min="16" max="16" width="11.28515625" customWidth="1"/>
  </cols>
  <sheetData>
    <row r="1" spans="1:16" s="27" customFormat="1" ht="15.75" x14ac:dyDescent="0.25">
      <c r="A1" s="38" t="s">
        <v>60</v>
      </c>
      <c r="C1" s="28" t="s">
        <v>13</v>
      </c>
    </row>
    <row r="2" spans="1:16" x14ac:dyDescent="0.25">
      <c r="A2" s="34" t="str">
        <f>TEXT(EndData2,"[$-FC19]ДД.ММ.ГГГ")</f>
        <v>03.11.2016</v>
      </c>
      <c r="B2" s="34">
        <f>A2+1</f>
        <v>42678</v>
      </c>
      <c r="C2" s="39" t="str">
        <f>TEXT(B2,"[$-FC19]ДД.ММ.ГГГ")</f>
        <v>04.11.2016</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26.25" x14ac:dyDescent="0.25">
      <c r="A4" s="23" t="s">
        <v>31</v>
      </c>
      <c r="B4" s="36"/>
      <c r="C4" s="36"/>
      <c r="D4" s="36"/>
      <c r="E4" s="36"/>
      <c r="F4" s="36"/>
      <c r="G4" s="36"/>
      <c r="H4" s="36"/>
      <c r="I4" s="36"/>
      <c r="J4" s="36">
        <v>1362.3333299999999</v>
      </c>
      <c r="K4" s="36">
        <v>189.8407</v>
      </c>
      <c r="L4" s="36"/>
      <c r="M4" s="36"/>
      <c r="N4" s="36"/>
      <c r="O4" s="36"/>
      <c r="P4" s="24">
        <v>1552.1740299999999</v>
      </c>
    </row>
    <row r="5" spans="1:16" ht="39" x14ac:dyDescent="0.25">
      <c r="A5" s="23" t="s">
        <v>32</v>
      </c>
      <c r="B5" s="36"/>
      <c r="C5" s="36">
        <v>14419.166660000001</v>
      </c>
      <c r="D5" s="36">
        <v>19297.666659999999</v>
      </c>
      <c r="E5" s="36">
        <v>8299.5830000000005</v>
      </c>
      <c r="F5" s="36">
        <v>7963.9160000000002</v>
      </c>
      <c r="G5" s="36">
        <v>23847.166659999999</v>
      </c>
      <c r="H5" s="36">
        <v>6103.3977999999997</v>
      </c>
      <c r="I5" s="36">
        <v>7114.5</v>
      </c>
      <c r="J5" s="36">
        <v>624</v>
      </c>
      <c r="K5" s="36">
        <v>226.91666000000001</v>
      </c>
      <c r="L5" s="36">
        <v>41926</v>
      </c>
      <c r="M5" s="36">
        <v>9011.9169999999995</v>
      </c>
      <c r="N5" s="36">
        <v>15690.749</v>
      </c>
      <c r="O5" s="36">
        <v>14980.083000000001</v>
      </c>
      <c r="P5" s="24">
        <v>169505.06244000001</v>
      </c>
    </row>
    <row r="6" spans="1:16" ht="26.25" x14ac:dyDescent="0.25">
      <c r="A6" s="23" t="s">
        <v>33</v>
      </c>
      <c r="B6" s="36"/>
      <c r="C6" s="36"/>
      <c r="D6" s="36">
        <v>75</v>
      </c>
      <c r="E6" s="36">
        <v>3750</v>
      </c>
      <c r="F6" s="36"/>
      <c r="G6" s="36">
        <v>5714.2857100000001</v>
      </c>
      <c r="H6" s="36"/>
      <c r="I6" s="36">
        <v>2486</v>
      </c>
      <c r="J6" s="36">
        <v>150.08332999999999</v>
      </c>
      <c r="K6" s="36"/>
      <c r="L6" s="36"/>
      <c r="M6" s="36"/>
      <c r="N6" s="36">
        <v>175</v>
      </c>
      <c r="O6" s="36"/>
      <c r="P6" s="24">
        <v>12350.36904</v>
      </c>
    </row>
    <row r="7" spans="1:16" ht="64.5" x14ac:dyDescent="0.25">
      <c r="A7" s="23" t="s">
        <v>34</v>
      </c>
      <c r="B7" s="36">
        <v>12324.261329999999</v>
      </c>
      <c r="C7" s="36">
        <v>35742.733</v>
      </c>
      <c r="D7" s="36">
        <v>20067.25</v>
      </c>
      <c r="E7" s="36">
        <v>13569.165999999999</v>
      </c>
      <c r="F7" s="36">
        <v>5518.1660000000002</v>
      </c>
      <c r="G7" s="36">
        <v>18799.666659999999</v>
      </c>
      <c r="H7" s="36">
        <v>12311.85662</v>
      </c>
      <c r="I7" s="36">
        <v>4230</v>
      </c>
      <c r="J7" s="36">
        <v>19129.525000000001</v>
      </c>
      <c r="K7" s="36">
        <v>5444.8233399999999</v>
      </c>
      <c r="L7" s="36">
        <v>14662.334000000001</v>
      </c>
      <c r="M7" s="36">
        <v>13605.416999999999</v>
      </c>
      <c r="N7" s="36">
        <v>8105.5</v>
      </c>
      <c r="O7" s="36">
        <v>12761.599</v>
      </c>
      <c r="P7" s="24">
        <v>196272.29795000001</v>
      </c>
    </row>
    <row r="8" spans="1:16" ht="90" x14ac:dyDescent="0.25">
      <c r="A8" s="23" t="s">
        <v>35</v>
      </c>
      <c r="B8" s="36">
        <v>13623.82978</v>
      </c>
      <c r="C8" s="36">
        <v>13422.8017</v>
      </c>
      <c r="D8" s="36">
        <v>5165.5230000000001</v>
      </c>
      <c r="E8" s="36">
        <v>8353.1654500000004</v>
      </c>
      <c r="F8" s="36">
        <v>2970</v>
      </c>
      <c r="G8" s="36">
        <v>6627.7460799999999</v>
      </c>
      <c r="H8" s="36"/>
      <c r="I8" s="36"/>
      <c r="J8" s="36">
        <v>4179.73776</v>
      </c>
      <c r="K8" s="36"/>
      <c r="L8" s="36">
        <v>8283.42202</v>
      </c>
      <c r="M8" s="36"/>
      <c r="N8" s="36"/>
      <c r="O8" s="36"/>
      <c r="P8" s="24">
        <v>62626.225789999997</v>
      </c>
    </row>
    <row r="9" spans="1:16" ht="64.5" x14ac:dyDescent="0.25">
      <c r="A9" s="23" t="s">
        <v>36</v>
      </c>
      <c r="B9" s="36">
        <v>2560.6850800000002</v>
      </c>
      <c r="C9" s="36"/>
      <c r="D9" s="36">
        <v>4461.02232</v>
      </c>
      <c r="E9" s="36"/>
      <c r="F9" s="36"/>
      <c r="G9" s="36">
        <v>1027.2449899999999</v>
      </c>
      <c r="H9" s="36"/>
      <c r="I9" s="36">
        <v>-308.14528999999999</v>
      </c>
      <c r="J9" s="36"/>
      <c r="K9" s="36"/>
      <c r="L9" s="36"/>
      <c r="M9" s="36"/>
      <c r="N9" s="36"/>
      <c r="O9" s="36"/>
      <c r="P9" s="24">
        <v>7740.8071</v>
      </c>
    </row>
    <row r="10" spans="1:16" ht="90" x14ac:dyDescent="0.25">
      <c r="A10" s="23" t="s">
        <v>37</v>
      </c>
      <c r="B10" s="36"/>
      <c r="C10" s="36">
        <v>344.7</v>
      </c>
      <c r="D10" s="36"/>
      <c r="E10" s="36"/>
      <c r="F10" s="36"/>
      <c r="G10" s="36"/>
      <c r="H10" s="36"/>
      <c r="I10" s="36"/>
      <c r="J10" s="36">
        <v>0.92</v>
      </c>
      <c r="K10" s="36">
        <v>7.3</v>
      </c>
      <c r="L10" s="36"/>
      <c r="M10" s="36"/>
      <c r="N10" s="36"/>
      <c r="O10" s="36"/>
      <c r="P10" s="24">
        <v>352.92</v>
      </c>
    </row>
    <row r="11" spans="1:16" ht="77.25" x14ac:dyDescent="0.25">
      <c r="A11" s="23" t="s">
        <v>38</v>
      </c>
      <c r="B11" s="36"/>
      <c r="C11" s="36">
        <v>3984.25</v>
      </c>
      <c r="D11" s="36">
        <v>661</v>
      </c>
      <c r="E11" s="36">
        <v>445.41699999999997</v>
      </c>
      <c r="F11" s="36">
        <v>158.75</v>
      </c>
      <c r="G11" s="36">
        <v>624.41665999999998</v>
      </c>
      <c r="H11" s="36">
        <v>151.916</v>
      </c>
      <c r="I11" s="36">
        <v>43</v>
      </c>
      <c r="J11" s="36"/>
      <c r="K11" s="36"/>
      <c r="L11" s="36">
        <v>272</v>
      </c>
      <c r="M11" s="36">
        <v>242.334</v>
      </c>
      <c r="N11" s="36">
        <v>250.166</v>
      </c>
      <c r="O11" s="36">
        <v>142.416</v>
      </c>
      <c r="P11" s="24">
        <v>6975.6656599999997</v>
      </c>
    </row>
    <row r="12" spans="1:16" ht="90" x14ac:dyDescent="0.25">
      <c r="A12" s="23" t="s">
        <v>39</v>
      </c>
      <c r="B12" s="36">
        <v>478.2</v>
      </c>
      <c r="C12" s="36">
        <v>256.8</v>
      </c>
      <c r="D12" s="36">
        <v>172.25</v>
      </c>
      <c r="E12" s="36">
        <v>97.4</v>
      </c>
      <c r="F12" s="36">
        <v>86.082999999999998</v>
      </c>
      <c r="G12" s="36">
        <v>86.083330000000004</v>
      </c>
      <c r="H12" s="36">
        <v>147.69650999999999</v>
      </c>
      <c r="I12" s="36">
        <v>112.1</v>
      </c>
      <c r="J12" s="36">
        <v>74.673000000000002</v>
      </c>
      <c r="K12" s="36">
        <v>301.10000000000002</v>
      </c>
      <c r="L12" s="36">
        <v>40</v>
      </c>
      <c r="M12" s="36">
        <v>75.5</v>
      </c>
      <c r="N12" s="36">
        <v>180.5</v>
      </c>
      <c r="O12" s="36">
        <v>81.416060000000002</v>
      </c>
      <c r="P12" s="24">
        <v>2189.8018999999999</v>
      </c>
    </row>
    <row r="13" spans="1:16" ht="51.75" x14ac:dyDescent="0.25">
      <c r="A13" s="23" t="s">
        <v>40</v>
      </c>
      <c r="B13" s="36">
        <v>469.22</v>
      </c>
      <c r="C13" s="36">
        <v>364.18599999999998</v>
      </c>
      <c r="D13" s="36">
        <v>219</v>
      </c>
      <c r="E13" s="36">
        <v>270.7</v>
      </c>
      <c r="F13" s="36">
        <v>76</v>
      </c>
      <c r="G13" s="36">
        <v>178.68</v>
      </c>
      <c r="H13" s="36">
        <v>35.46</v>
      </c>
      <c r="I13" s="36">
        <v>20</v>
      </c>
      <c r="J13" s="36">
        <v>373.08</v>
      </c>
      <c r="K13" s="36">
        <v>93.1</v>
      </c>
      <c r="L13" s="36">
        <v>40</v>
      </c>
      <c r="M13" s="36">
        <v>70</v>
      </c>
      <c r="N13" s="36">
        <v>150.6</v>
      </c>
      <c r="O13" s="36">
        <v>86.792339999999996</v>
      </c>
      <c r="P13" s="24">
        <v>2446.8183399999998</v>
      </c>
    </row>
    <row r="14" spans="1:16" ht="77.25" x14ac:dyDescent="0.25">
      <c r="A14" s="23" t="s">
        <v>41</v>
      </c>
      <c r="B14" s="36">
        <v>2082</v>
      </c>
      <c r="C14" s="36">
        <v>740.28700000000003</v>
      </c>
      <c r="D14" s="36">
        <v>27</v>
      </c>
      <c r="E14" s="36">
        <v>84.724999999999994</v>
      </c>
      <c r="F14" s="36">
        <v>30</v>
      </c>
      <c r="G14" s="36">
        <v>156.30000000000001</v>
      </c>
      <c r="H14" s="36">
        <v>146.65176</v>
      </c>
      <c r="I14" s="36">
        <v>72</v>
      </c>
      <c r="J14" s="36">
        <v>281.55</v>
      </c>
      <c r="K14" s="36">
        <v>263.5</v>
      </c>
      <c r="L14" s="36">
        <v>75</v>
      </c>
      <c r="M14" s="36">
        <v>60.798999999999999</v>
      </c>
      <c r="N14" s="36">
        <v>93.833330000000004</v>
      </c>
      <c r="O14" s="36">
        <v>38.950069999999997</v>
      </c>
      <c r="P14" s="24">
        <v>4152.5961600000001</v>
      </c>
    </row>
    <row r="15" spans="1:16" ht="102.75" x14ac:dyDescent="0.25">
      <c r="A15" s="23" t="s">
        <v>42</v>
      </c>
      <c r="B15" s="36">
        <v>17304.62788</v>
      </c>
      <c r="C15" s="36">
        <v>1271.0924</v>
      </c>
      <c r="D15" s="36">
        <v>152</v>
      </c>
      <c r="E15" s="36"/>
      <c r="F15" s="36"/>
      <c r="G15" s="36"/>
      <c r="H15" s="36"/>
      <c r="I15" s="36"/>
      <c r="J15" s="36">
        <v>280</v>
      </c>
      <c r="K15" s="36"/>
      <c r="L15" s="36"/>
      <c r="M15" s="36"/>
      <c r="N15" s="36"/>
      <c r="O15" s="36"/>
      <c r="P15" s="24">
        <v>19007.720280000001</v>
      </c>
    </row>
    <row r="16" spans="1:16" ht="102.75" x14ac:dyDescent="0.25">
      <c r="A16" s="23" t="s">
        <v>43</v>
      </c>
      <c r="B16" s="36"/>
      <c r="C16" s="36">
        <v>3480.3409999999999</v>
      </c>
      <c r="D16" s="36"/>
      <c r="E16" s="36"/>
      <c r="F16" s="36"/>
      <c r="G16" s="36"/>
      <c r="H16" s="36"/>
      <c r="I16" s="36"/>
      <c r="J16" s="36"/>
      <c r="K16" s="36"/>
      <c r="L16" s="36"/>
      <c r="M16" s="36"/>
      <c r="N16" s="36"/>
      <c r="O16" s="36"/>
      <c r="P16" s="24">
        <v>3480.3409999999999</v>
      </c>
    </row>
    <row r="17" spans="1:16" ht="90" x14ac:dyDescent="0.25">
      <c r="A17" s="23" t="s">
        <v>44</v>
      </c>
      <c r="B17" s="36">
        <v>160</v>
      </c>
      <c r="C17" s="36"/>
      <c r="D17" s="36"/>
      <c r="E17" s="36"/>
      <c r="F17" s="36"/>
      <c r="G17" s="36">
        <v>28.131</v>
      </c>
      <c r="H17" s="36"/>
      <c r="I17" s="36"/>
      <c r="J17" s="36">
        <v>37</v>
      </c>
      <c r="K17" s="36"/>
      <c r="L17" s="36"/>
      <c r="M17" s="36"/>
      <c r="N17" s="36"/>
      <c r="O17" s="36"/>
      <c r="P17" s="24">
        <v>225.131</v>
      </c>
    </row>
    <row r="18" spans="1:16" ht="319.5" x14ac:dyDescent="0.25">
      <c r="A18" s="23" t="s">
        <v>45</v>
      </c>
      <c r="B18" s="36">
        <v>15000</v>
      </c>
      <c r="C18" s="36">
        <v>9969.7329699999991</v>
      </c>
      <c r="D18" s="36">
        <v>1770</v>
      </c>
      <c r="E18" s="36"/>
      <c r="F18" s="36"/>
      <c r="G18" s="36">
        <v>2600</v>
      </c>
      <c r="H18" s="36">
        <v>1006.85365</v>
      </c>
      <c r="I18" s="36">
        <v>100.5</v>
      </c>
      <c r="J18" s="36">
        <v>3800</v>
      </c>
      <c r="K18" s="36">
        <v>2200</v>
      </c>
      <c r="L18" s="36">
        <v>1200</v>
      </c>
      <c r="M18" s="36">
        <v>956</v>
      </c>
      <c r="N18" s="36">
        <v>1541.76611</v>
      </c>
      <c r="O18" s="36">
        <v>1011.883</v>
      </c>
      <c r="P18" s="24">
        <v>41156.73573</v>
      </c>
    </row>
    <row r="19" spans="1:16" ht="153.75" x14ac:dyDescent="0.25">
      <c r="A19" s="23" t="s">
        <v>46</v>
      </c>
      <c r="B19" s="36">
        <v>141094.14095999999</v>
      </c>
      <c r="C19" s="36">
        <v>77176.209000000003</v>
      </c>
      <c r="D19" s="36">
        <v>15649.2</v>
      </c>
      <c r="E19" s="36">
        <v>4000</v>
      </c>
      <c r="F19" s="36">
        <v>5500</v>
      </c>
      <c r="G19" s="36">
        <v>19500</v>
      </c>
      <c r="H19" s="36">
        <v>8823.0198</v>
      </c>
      <c r="I19" s="36">
        <v>2650</v>
      </c>
      <c r="J19" s="36">
        <v>19176.237000000001</v>
      </c>
      <c r="K19" s="36">
        <v>6510</v>
      </c>
      <c r="L19" s="36">
        <v>10000</v>
      </c>
      <c r="M19" s="36">
        <v>14000</v>
      </c>
      <c r="N19" s="36">
        <v>13133.334000000001</v>
      </c>
      <c r="O19" s="36">
        <v>12699.6368</v>
      </c>
      <c r="P19" s="24">
        <v>349911.77756000002</v>
      </c>
    </row>
    <row r="20" spans="1:16" ht="90" x14ac:dyDescent="0.25">
      <c r="A20" s="23" t="s">
        <v>47</v>
      </c>
      <c r="B20" s="36">
        <v>6840</v>
      </c>
      <c r="C20" s="36">
        <v>1700</v>
      </c>
      <c r="D20" s="36">
        <v>1600</v>
      </c>
      <c r="E20" s="36"/>
      <c r="F20" s="36">
        <v>250</v>
      </c>
      <c r="G20" s="36">
        <v>1786</v>
      </c>
      <c r="H20" s="36">
        <v>1260</v>
      </c>
      <c r="I20" s="36"/>
      <c r="J20" s="36">
        <v>935</v>
      </c>
      <c r="K20" s="36">
        <v>618</v>
      </c>
      <c r="L20" s="36">
        <v>1000</v>
      </c>
      <c r="M20" s="36"/>
      <c r="N20" s="36">
        <v>600</v>
      </c>
      <c r="O20" s="36">
        <v>958.8</v>
      </c>
      <c r="P20" s="24">
        <v>17547.8</v>
      </c>
    </row>
    <row r="21" spans="1:16" ht="128.25" x14ac:dyDescent="0.25">
      <c r="A21" s="23" t="s">
        <v>48</v>
      </c>
      <c r="B21" s="36">
        <v>7.5</v>
      </c>
      <c r="C21" s="36">
        <v>11.25628</v>
      </c>
      <c r="D21" s="36"/>
      <c r="E21" s="36"/>
      <c r="F21" s="36"/>
      <c r="G21" s="36"/>
      <c r="H21" s="36">
        <v>2.6429999999999998</v>
      </c>
      <c r="I21" s="36"/>
      <c r="J21" s="36">
        <v>6.1667399999999999</v>
      </c>
      <c r="K21" s="36"/>
      <c r="L21" s="36"/>
      <c r="M21" s="36"/>
      <c r="N21" s="36"/>
      <c r="O21" s="36"/>
      <c r="P21" s="24">
        <v>27.566020000000002</v>
      </c>
    </row>
    <row r="22" spans="1:16" ht="77.25" x14ac:dyDescent="0.25">
      <c r="A22" s="23" t="s">
        <v>49</v>
      </c>
      <c r="B22" s="36">
        <v>300</v>
      </c>
      <c r="C22" s="36"/>
      <c r="D22" s="36"/>
      <c r="E22" s="36"/>
      <c r="F22" s="36"/>
      <c r="G22" s="36"/>
      <c r="H22" s="36"/>
      <c r="I22" s="36"/>
      <c r="J22" s="36"/>
      <c r="K22" s="36"/>
      <c r="L22" s="36"/>
      <c r="M22" s="36"/>
      <c r="N22" s="36"/>
      <c r="O22" s="36"/>
      <c r="P22" s="24">
        <v>300</v>
      </c>
    </row>
    <row r="23" spans="1:16" ht="115.5" x14ac:dyDescent="0.25">
      <c r="A23" s="23" t="s">
        <v>50</v>
      </c>
      <c r="B23" s="36">
        <v>9291.07</v>
      </c>
      <c r="C23" s="36">
        <v>2157</v>
      </c>
      <c r="D23" s="36">
        <v>403.53399999999999</v>
      </c>
      <c r="E23" s="36"/>
      <c r="F23" s="36">
        <v>14.7</v>
      </c>
      <c r="G23" s="36">
        <v>300</v>
      </c>
      <c r="H23" s="36">
        <v>50.055</v>
      </c>
      <c r="I23" s="36">
        <v>28.6</v>
      </c>
      <c r="J23" s="36">
        <v>1042</v>
      </c>
      <c r="K23" s="36">
        <v>240</v>
      </c>
      <c r="L23" s="36">
        <v>400</v>
      </c>
      <c r="M23" s="36"/>
      <c r="N23" s="36">
        <v>51.933</v>
      </c>
      <c r="O23" s="36">
        <v>514.58299999999997</v>
      </c>
      <c r="P23" s="24">
        <v>14493.475</v>
      </c>
    </row>
    <row r="24" spans="1:16" ht="115.5" x14ac:dyDescent="0.25">
      <c r="A24" s="23" t="s">
        <v>51</v>
      </c>
      <c r="B24" s="36">
        <v>97770.730599999995</v>
      </c>
      <c r="C24" s="36">
        <v>27592.214</v>
      </c>
      <c r="D24" s="36">
        <v>6852.54</v>
      </c>
      <c r="E24" s="36">
        <v>3540</v>
      </c>
      <c r="F24" s="36">
        <v>1450</v>
      </c>
      <c r="G24" s="36">
        <v>3940.55</v>
      </c>
      <c r="H24" s="36">
        <v>2508.63</v>
      </c>
      <c r="I24" s="36">
        <v>414</v>
      </c>
      <c r="J24" s="36"/>
      <c r="K24" s="36">
        <v>1370.577</v>
      </c>
      <c r="L24" s="36">
        <v>3802</v>
      </c>
      <c r="M24" s="36"/>
      <c r="N24" s="36">
        <v>3230</v>
      </c>
      <c r="O24" s="36">
        <v>2193.87</v>
      </c>
      <c r="P24" s="24">
        <v>154665.1116</v>
      </c>
    </row>
    <row r="25" spans="1:16" ht="64.5" x14ac:dyDescent="0.25">
      <c r="A25" s="23" t="s">
        <v>52</v>
      </c>
      <c r="B25" s="36">
        <v>38391.00174</v>
      </c>
      <c r="C25" s="36">
        <v>8850.56</v>
      </c>
      <c r="D25" s="36"/>
      <c r="E25" s="36">
        <v>351</v>
      </c>
      <c r="F25" s="36">
        <v>500</v>
      </c>
      <c r="G25" s="36">
        <v>3700</v>
      </c>
      <c r="H25" s="36">
        <v>302.25063</v>
      </c>
      <c r="I25" s="36"/>
      <c r="J25" s="36">
        <v>2179.5527099999999</v>
      </c>
      <c r="K25" s="36">
        <v>662</v>
      </c>
      <c r="L25" s="36"/>
      <c r="M25" s="36">
        <v>800</v>
      </c>
      <c r="N25" s="36">
        <v>1928.7135699999999</v>
      </c>
      <c r="O25" s="36">
        <v>1410.9359999999999</v>
      </c>
      <c r="P25" s="24">
        <v>59076.014649999997</v>
      </c>
    </row>
    <row r="26" spans="1:16" ht="90" x14ac:dyDescent="0.25">
      <c r="A26" s="23" t="s">
        <v>53</v>
      </c>
      <c r="B26" s="36">
        <v>1300</v>
      </c>
      <c r="C26" s="36">
        <v>1115.759</v>
      </c>
      <c r="D26" s="36">
        <v>239</v>
      </c>
      <c r="E26" s="36"/>
      <c r="F26" s="36">
        <v>55</v>
      </c>
      <c r="G26" s="36">
        <v>270.41399999999999</v>
      </c>
      <c r="H26" s="36">
        <v>12.962999999999999</v>
      </c>
      <c r="I26" s="36">
        <v>27</v>
      </c>
      <c r="J26" s="36">
        <v>357.1</v>
      </c>
      <c r="K26" s="36">
        <v>57.15</v>
      </c>
      <c r="L26" s="36">
        <v>140</v>
      </c>
      <c r="M26" s="36"/>
      <c r="N26" s="36">
        <v>140.44399999999999</v>
      </c>
      <c r="O26" s="36">
        <v>78.581289999999996</v>
      </c>
      <c r="P26" s="24">
        <v>3793.41129</v>
      </c>
    </row>
    <row r="27" spans="1:16" ht="64.5" x14ac:dyDescent="0.25">
      <c r="A27" s="23" t="s">
        <v>54</v>
      </c>
      <c r="B27" s="36">
        <v>97.3733</v>
      </c>
      <c r="C27" s="36">
        <v>1912.7083299999999</v>
      </c>
      <c r="D27" s="36"/>
      <c r="E27" s="36"/>
      <c r="F27" s="36"/>
      <c r="G27" s="36">
        <v>60</v>
      </c>
      <c r="H27" s="36"/>
      <c r="I27" s="36"/>
      <c r="J27" s="36"/>
      <c r="K27" s="36">
        <v>63.133069999999996</v>
      </c>
      <c r="L27" s="36"/>
      <c r="M27" s="36">
        <v>95</v>
      </c>
      <c r="N27" s="36"/>
      <c r="O27" s="36"/>
      <c r="P27" s="24">
        <v>2228.2147</v>
      </c>
    </row>
    <row r="28" spans="1:16" ht="64.5" x14ac:dyDescent="0.25">
      <c r="A28" s="23" t="s">
        <v>55</v>
      </c>
      <c r="B28" s="36"/>
      <c r="C28" s="36"/>
      <c r="D28" s="36"/>
      <c r="E28" s="36"/>
      <c r="F28" s="36"/>
      <c r="G28" s="36">
        <v>121.15</v>
      </c>
      <c r="H28" s="36"/>
      <c r="I28" s="36"/>
      <c r="J28" s="36"/>
      <c r="K28" s="36"/>
      <c r="L28" s="36"/>
      <c r="M28" s="36"/>
      <c r="N28" s="36"/>
      <c r="O28" s="36"/>
      <c r="P28" s="24">
        <v>121.15</v>
      </c>
    </row>
    <row r="29" spans="1:16" ht="39" x14ac:dyDescent="0.25">
      <c r="A29" s="23" t="s">
        <v>56</v>
      </c>
      <c r="B29" s="36"/>
      <c r="C29" s="36">
        <v>49.640479999999997</v>
      </c>
      <c r="D29" s="36"/>
      <c r="E29" s="36"/>
      <c r="F29" s="36"/>
      <c r="G29" s="36">
        <v>24.820239999999998</v>
      </c>
      <c r="H29" s="36"/>
      <c r="I29" s="36"/>
      <c r="J29" s="36"/>
      <c r="K29" s="36"/>
      <c r="L29" s="36"/>
      <c r="M29" s="36"/>
      <c r="N29" s="36"/>
      <c r="O29" s="36"/>
      <c r="P29" s="24">
        <v>74.460719999999995</v>
      </c>
    </row>
    <row r="30" spans="1:16" ht="77.25" x14ac:dyDescent="0.25">
      <c r="A30" s="23" t="s">
        <v>57</v>
      </c>
      <c r="B30" s="36">
        <v>27049.699199999999</v>
      </c>
      <c r="C30" s="36"/>
      <c r="D30" s="36"/>
      <c r="E30" s="36"/>
      <c r="F30" s="36">
        <v>-5.2</v>
      </c>
      <c r="G30" s="36">
        <v>-46.375</v>
      </c>
      <c r="H30" s="36"/>
      <c r="I30" s="36"/>
      <c r="J30" s="36"/>
      <c r="K30" s="36"/>
      <c r="L30" s="36"/>
      <c r="M30" s="36"/>
      <c r="N30" s="36"/>
      <c r="O30" s="36">
        <v>-83.101969999999994</v>
      </c>
      <c r="P30" s="24">
        <v>26915.022229999999</v>
      </c>
    </row>
    <row r="31" spans="1:16" ht="102.75" x14ac:dyDescent="0.25">
      <c r="A31" s="23" t="s">
        <v>58</v>
      </c>
      <c r="B31" s="36">
        <v>737.82698000000005</v>
      </c>
      <c r="C31" s="36"/>
      <c r="D31" s="36"/>
      <c r="E31" s="36"/>
      <c r="F31" s="36"/>
      <c r="G31" s="36"/>
      <c r="H31" s="36"/>
      <c r="I31" s="36"/>
      <c r="J31" s="36"/>
      <c r="K31" s="36"/>
      <c r="L31" s="36"/>
      <c r="M31" s="36"/>
      <c r="N31" s="36"/>
      <c r="O31" s="36"/>
      <c r="P31" s="24">
        <v>737.82698000000005</v>
      </c>
    </row>
    <row r="32" spans="1:16" x14ac:dyDescent="0.25">
      <c r="A32" s="23" t="s">
        <v>59</v>
      </c>
      <c r="B32" s="36">
        <v>386882.16684999998</v>
      </c>
      <c r="C32" s="36">
        <v>204561.43781999999</v>
      </c>
      <c r="D32" s="36">
        <v>76811.985979999998</v>
      </c>
      <c r="E32" s="36">
        <v>42761.156450000002</v>
      </c>
      <c r="F32" s="36">
        <v>24567.415000000001</v>
      </c>
      <c r="G32" s="36">
        <v>89346.280329999994</v>
      </c>
      <c r="H32" s="36">
        <v>32863.393770000002</v>
      </c>
      <c r="I32" s="36">
        <v>16989.55471</v>
      </c>
      <c r="J32" s="36">
        <v>53988.958870000002</v>
      </c>
      <c r="K32" s="36">
        <v>18247.440770000001</v>
      </c>
      <c r="L32" s="36">
        <v>81840.756020000001</v>
      </c>
      <c r="M32" s="36">
        <v>38916.966999999997</v>
      </c>
      <c r="N32" s="36">
        <v>45272.53901</v>
      </c>
      <c r="O32" s="36">
        <v>46876.444589999999</v>
      </c>
      <c r="P32" s="24">
        <v>1159926.4971700001</v>
      </c>
    </row>
    <row r="34" spans="1:2" x14ac:dyDescent="0.25">
      <c r="A34" s="33" t="s">
        <v>30</v>
      </c>
      <c r="B34" s="32">
        <f>P32+Учреждения!B64</f>
        <v>3019844.3121699998</v>
      </c>
    </row>
    <row r="35" spans="1:2" ht="32.25" customHeight="1" x14ac:dyDescent="0.25">
      <c r="A35" s="33" t="s">
        <v>100</v>
      </c>
      <c r="B35" s="32">
        <v>1517564.7</v>
      </c>
    </row>
  </sheetData>
  <pageMargins left="0.23622047244094491" right="0.23622047244094491" top="0.18" bottom="0.42" header="0.17"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2016-11-07T23:45:04Z</dcterms:modified>
</cp:coreProperties>
</file>