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Учреждения!$27:$28</definedName>
    <definedName name="_xlnm.Print_Area" localSheetId="1">'Муниципальные районы'!$A$1:$P$30</definedName>
    <definedName name="_xlnm.Print_Area" localSheetId="0">Учреждения!$A$1:$E$70</definedName>
  </definedNames>
  <calcPr calcId="162913" refMode="R1C1"/>
</workbook>
</file>

<file path=xl/calcChain.xml><?xml version="1.0" encoding="utf-8"?>
<calcChain xmlns="http://schemas.openxmlformats.org/spreadsheetml/2006/main">
  <c r="E8" i="1" l="1"/>
  <c r="E25" i="1"/>
  <c r="E24" i="1"/>
  <c r="E9" i="1"/>
  <c r="E23" i="1"/>
  <c r="E13" i="1"/>
  <c r="E22" i="1"/>
  <c r="E21" i="1"/>
  <c r="E20" i="1"/>
  <c r="E18" i="1"/>
  <c r="E17" i="1"/>
  <c r="E15" i="1"/>
  <c r="E10" i="1"/>
  <c r="E12" i="1"/>
  <c r="E16" i="1"/>
  <c r="E14" i="1"/>
  <c r="E11" i="1"/>
  <c r="B28" i="2" l="1"/>
  <c r="B68" i="1"/>
  <c r="A2" i="2" l="1"/>
  <c r="B2" i="2" s="1"/>
  <c r="C2" i="2" s="1"/>
  <c r="A29" i="2" s="1"/>
  <c r="H1" i="1" l="1"/>
  <c r="A5" i="1" s="1"/>
  <c r="H2" i="1"/>
  <c r="G1" i="1"/>
  <c r="G2" i="1"/>
  <c r="A2" i="1" l="1"/>
</calcChain>
</file>

<file path=xl/sharedStrings.xml><?xml version="1.0" encoding="utf-8"?>
<sst xmlns="http://schemas.openxmlformats.org/spreadsheetml/2006/main" count="112" uniqueCount="111">
  <si>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</si>
  <si>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</si>
  <si>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</si>
  <si>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</si>
  <si>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</si>
  <si>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</si>
  <si>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</si>
  <si>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</si>
  <si>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</si>
  <si>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</si>
  <si>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</si>
  <si>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</si>
  <si>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</si>
  <si>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</si>
  <si>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</si>
  <si>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</si>
  <si>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</si>
  <si>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</si>
  <si>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</si>
  <si>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</si>
  <si>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</si>
  <si>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</si>
  <si>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</si>
  <si>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</si>
  <si>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</si>
  <si>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</si>
  <si>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</si>
  <si>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</si>
  <si>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</si>
  <si>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</si>
  <si>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</si>
  <si>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</si>
  <si>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</si>
  <si>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</si>
  <si>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</si>
  <si>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</si>
  <si>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</si>
  <si>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</si>
  <si>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</si>
  <si>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</si>
  <si>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</si>
  <si>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Иные межбюджетные трансферты на  поддержку экономического и социального развития коренных малочисленных народов Севера,Сибири и Дальнего Востока Российской Федерации</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</si>
  <si>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</si>
  <si>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</si>
  <si>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</si>
  <si>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</si>
  <si>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капитальный ремонт котельной № 4 в сельском поселении "село Тигиль"</t>
  </si>
  <si>
    <t>Иные межбюджетные трансферты на капитальный ремонт наружных инженерных сетей для обеспечения подключения многоквартирного жилого дома по ул. Школьная в с. Никольское Алеутского района</t>
  </si>
  <si>
    <t>Субвенции для осуществления  государственных полномочий Камчатского края по вопросам установления нормативов накопления твердых коммунальных отходов в Камчатском крае</t>
  </si>
  <si>
    <t>Иные межбюджетные трансферты на оснащение средствами обучения и воспитания в соответствии с современными условиями обучения сельского учебного комплекса в с.Усть-Хайрюзово Тигильского муниципального района</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</si>
  <si>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</si>
  <si>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на территориях, где отсутствуют военные комиссариаты</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</si>
  <si>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(софинансирование за счет средств краевого бюджета)</t>
  </si>
  <si>
    <t>Всего:</t>
  </si>
  <si>
    <t>08.12.2016</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</si>
  <si>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</si>
  <si>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</si>
  <si>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</si>
  <si>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</si>
  <si>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</si>
  <si>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</si>
  <si>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</si>
  <si>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</si>
  <si>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</si>
  <si>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</si>
  <si>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</si>
  <si>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</si>
  <si>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</si>
  <si>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</si>
  <si>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</si>
  <si>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</si>
  <si>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</si>
  <si>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</si>
  <si>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</si>
  <si>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</si>
  <si>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</si>
  <si>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</si>
  <si>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</si>
  <si>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</si>
  <si>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</si>
  <si>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</si>
  <si>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</si>
  <si>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</si>
  <si>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</si>
  <si>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</si>
  <si>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</si>
  <si>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</si>
  <si>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</si>
  <si>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</si>
  <si>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</si>
  <si>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</si>
  <si>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</si>
  <si>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</si>
  <si>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</si>
  <si>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02.12.2016</t>
  </si>
  <si>
    <t>Погашение коммерческого кредита</t>
  </si>
  <si>
    <t>Единая субвенция бюджетам субъектов Российской Федерации</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</si>
  <si>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</si>
  <si>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</si>
  <si>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</si>
  <si>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1 килограмм реализованного и (или) отгруженного на собственную переработку молока</t>
  </si>
  <si>
    <t>Субсидии на реализацию мероприятий по содействию создания в субъектах Российской Федерации новых мест в общеобразовательных организациях</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</si>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</sst>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view="pageBreakPreview"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94</v>
      </c>
      <c r="G1" s="32" t="str">
        <f>TEXT(F1,"[$-FC19]ДД ММММ")</f>
        <v>02 декабря</v>
      </c>
      <c r="H1" s="32" t="str">
        <f>TEXT(F1,"[$-FC19]ДД.ММ.ГГГ \г")</f>
        <v>02.12.2016 г</v>
      </c>
    </row>
    <row r="2" spans="1:9" ht="15.6" x14ac:dyDescent="0.3">
      <c r="A2" s="45" t="str">
        <f>CONCATENATE("с ",G1," по ",G2,"ода")</f>
        <v>с 02 декабря по 08 декабря 2016 года</v>
      </c>
      <c r="B2" s="45"/>
      <c r="C2" s="45"/>
      <c r="D2" s="45"/>
      <c r="E2" s="45"/>
      <c r="F2" s="31" t="s">
        <v>54</v>
      </c>
      <c r="G2" s="32" t="str">
        <f>TEXT(F2,"[$-FC19]ДД ММММ ГГГ \г")</f>
        <v>08 декабря 2016 г</v>
      </c>
      <c r="H2" s="32" t="str">
        <f>TEXT(F2,"[$-FC19]ДД.ММ.ГГГ \г")</f>
        <v>08.12.2016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02.12.2016 г.</v>
      </c>
      <c r="B5" s="47"/>
      <c r="C5" s="47"/>
      <c r="D5" s="48"/>
      <c r="E5" s="8">
        <v>1237983.2</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E25-E9</f>
        <v>384678.04080000002</v>
      </c>
    </row>
    <row r="9" spans="1:9" x14ac:dyDescent="0.3">
      <c r="A9" s="57" t="s">
        <v>4</v>
      </c>
      <c r="B9" s="56"/>
      <c r="C9" s="56"/>
      <c r="D9" s="56"/>
      <c r="E9" s="14">
        <f>SUM(E10:E24)</f>
        <v>278435.39999999997</v>
      </c>
    </row>
    <row r="10" spans="1:9" x14ac:dyDescent="0.3">
      <c r="A10" s="57" t="s">
        <v>96</v>
      </c>
      <c r="B10" s="56"/>
      <c r="C10" s="56"/>
      <c r="D10" s="56"/>
      <c r="E10" s="14">
        <f>49.2+11.9+225.7+47.3</f>
        <v>334.1</v>
      </c>
    </row>
    <row r="11" spans="1:9" ht="28.8" customHeight="1" x14ac:dyDescent="0.3">
      <c r="A11" s="57" t="s">
        <v>97</v>
      </c>
      <c r="B11" s="56"/>
      <c r="C11" s="56"/>
      <c r="D11" s="56"/>
      <c r="E11" s="14">
        <f>2400</f>
        <v>2400</v>
      </c>
    </row>
    <row r="12" spans="1:9" ht="28.8" customHeight="1" x14ac:dyDescent="0.3">
      <c r="A12" s="57" t="s">
        <v>98</v>
      </c>
      <c r="B12" s="56"/>
      <c r="C12" s="56"/>
      <c r="D12" s="56"/>
      <c r="E12" s="14">
        <f>27.8+182+814.2</f>
        <v>1024</v>
      </c>
    </row>
    <row r="13" spans="1:9" ht="27" customHeight="1" x14ac:dyDescent="0.3">
      <c r="A13" s="57" t="s">
        <v>99</v>
      </c>
      <c r="B13" s="56"/>
      <c r="C13" s="56"/>
      <c r="D13" s="56"/>
      <c r="E13" s="14">
        <f>203.4+11.2+464.9+477.2</f>
        <v>1156.7</v>
      </c>
    </row>
    <row r="14" spans="1:9" ht="28.8" customHeight="1" x14ac:dyDescent="0.3">
      <c r="A14" s="57" t="s">
        <v>100</v>
      </c>
      <c r="B14" s="56"/>
      <c r="C14" s="56"/>
      <c r="D14" s="56"/>
      <c r="E14" s="14">
        <f>31.3</f>
        <v>31.3</v>
      </c>
    </row>
    <row r="15" spans="1:9" ht="31.2" customHeight="1" x14ac:dyDescent="0.3">
      <c r="A15" s="57" t="s">
        <v>101</v>
      </c>
      <c r="B15" s="56"/>
      <c r="C15" s="56"/>
      <c r="D15" s="56"/>
      <c r="E15" s="14">
        <f>18117+1383.7</f>
        <v>19500.7</v>
      </c>
    </row>
    <row r="16" spans="1:9" ht="30" customHeight="1" x14ac:dyDescent="0.3">
      <c r="A16" s="57" t="s">
        <v>102</v>
      </c>
      <c r="B16" s="56"/>
      <c r="C16" s="56"/>
      <c r="D16" s="56"/>
      <c r="E16" s="14">
        <f>39527</f>
        <v>39527</v>
      </c>
    </row>
    <row r="17" spans="1:5" ht="56.4" customHeight="1" x14ac:dyDescent="0.3">
      <c r="A17" s="57" t="s">
        <v>103</v>
      </c>
      <c r="B17" s="56"/>
      <c r="C17" s="56"/>
      <c r="D17" s="56"/>
      <c r="E17" s="14">
        <f>1094.1</f>
        <v>1094.0999999999999</v>
      </c>
    </row>
    <row r="18" spans="1:5" ht="30" customHeight="1" x14ac:dyDescent="0.3">
      <c r="A18" s="57" t="s">
        <v>104</v>
      </c>
      <c r="B18" s="56"/>
      <c r="C18" s="56"/>
      <c r="D18" s="56"/>
      <c r="E18" s="14">
        <f>681.3</f>
        <v>681.3</v>
      </c>
    </row>
    <row r="19" spans="1:5" ht="43.8" customHeight="1" x14ac:dyDescent="0.3">
      <c r="A19" s="57" t="s">
        <v>105</v>
      </c>
      <c r="B19" s="56"/>
      <c r="C19" s="56"/>
      <c r="D19" s="56"/>
      <c r="E19" s="14">
        <v>67.400000000000006</v>
      </c>
    </row>
    <row r="20" spans="1:5" ht="44.4" customHeight="1" x14ac:dyDescent="0.3">
      <c r="A20" s="57" t="s">
        <v>106</v>
      </c>
      <c r="B20" s="56"/>
      <c r="C20" s="56"/>
      <c r="D20" s="56"/>
      <c r="E20" s="14">
        <f>3273.2</f>
        <v>3273.2</v>
      </c>
    </row>
    <row r="21" spans="1:5" ht="30.6" customHeight="1" x14ac:dyDescent="0.3">
      <c r="A21" s="57" t="s">
        <v>107</v>
      </c>
      <c r="B21" s="56"/>
      <c r="C21" s="56"/>
      <c r="D21" s="56"/>
      <c r="E21" s="14">
        <f>4191</f>
        <v>4191</v>
      </c>
    </row>
    <row r="22" spans="1:5" ht="27.6" customHeight="1" x14ac:dyDescent="0.3">
      <c r="A22" s="57" t="s">
        <v>108</v>
      </c>
      <c r="B22" s="56"/>
      <c r="C22" s="56"/>
      <c r="D22" s="56"/>
      <c r="E22" s="14">
        <f>203418.4</f>
        <v>203418.4</v>
      </c>
    </row>
    <row r="23" spans="1:5" ht="28.8" customHeight="1" x14ac:dyDescent="0.3">
      <c r="A23" s="57" t="s">
        <v>109</v>
      </c>
      <c r="B23" s="56"/>
      <c r="C23" s="56"/>
      <c r="D23" s="56"/>
      <c r="E23" s="14">
        <f>1296.2</f>
        <v>1296.2</v>
      </c>
    </row>
    <row r="24" spans="1:5" ht="29.4" customHeight="1" x14ac:dyDescent="0.3">
      <c r="A24" s="57" t="s">
        <v>110</v>
      </c>
      <c r="B24" s="56"/>
      <c r="C24" s="56"/>
      <c r="D24" s="56"/>
      <c r="E24" s="14">
        <f>440</f>
        <v>440</v>
      </c>
    </row>
    <row r="25" spans="1:5" x14ac:dyDescent="0.3">
      <c r="A25" s="49" t="s">
        <v>5</v>
      </c>
      <c r="B25" s="50"/>
      <c r="C25" s="50"/>
      <c r="D25" s="50"/>
      <c r="E25" s="13">
        <f>'Муниципальные районы'!B29-Учреждения!E5+'Муниципальные районы'!B28</f>
        <v>663113.44079999998</v>
      </c>
    </row>
    <row r="26" spans="1:5" x14ac:dyDescent="0.3">
      <c r="A26" s="15"/>
      <c r="B26" s="16"/>
      <c r="C26" s="16"/>
      <c r="D26" s="6"/>
      <c r="E26" s="17"/>
    </row>
    <row r="27" spans="1:5" x14ac:dyDescent="0.3">
      <c r="A27" s="51" t="s">
        <v>14</v>
      </c>
      <c r="B27" s="53" t="s">
        <v>6</v>
      </c>
      <c r="C27" s="54" t="s">
        <v>7</v>
      </c>
      <c r="D27" s="54"/>
      <c r="E27" s="54"/>
    </row>
    <row r="28" spans="1:5" ht="82.8" x14ac:dyDescent="0.3">
      <c r="A28" s="52"/>
      <c r="B28" s="53"/>
      <c r="C28" s="18" t="s">
        <v>8</v>
      </c>
      <c r="D28" s="18" t="s">
        <v>9</v>
      </c>
      <c r="E28" s="18" t="s">
        <v>10</v>
      </c>
    </row>
    <row r="29" spans="1:5" x14ac:dyDescent="0.3">
      <c r="A29" s="21" t="s">
        <v>55</v>
      </c>
      <c r="B29" s="19">
        <v>44.234999999999999</v>
      </c>
      <c r="C29" s="19"/>
      <c r="D29" s="19"/>
      <c r="E29" s="19"/>
    </row>
    <row r="30" spans="1:5" x14ac:dyDescent="0.3">
      <c r="A30" s="21" t="s">
        <v>56</v>
      </c>
      <c r="B30" s="19">
        <v>5259.1890000000003</v>
      </c>
      <c r="C30" s="19">
        <v>3453</v>
      </c>
      <c r="D30" s="19">
        <v>499.5</v>
      </c>
      <c r="E30" s="19"/>
    </row>
    <row r="31" spans="1:5" x14ac:dyDescent="0.3">
      <c r="A31" s="21" t="s">
        <v>57</v>
      </c>
      <c r="B31" s="19">
        <v>-16355.31342</v>
      </c>
      <c r="C31" s="19"/>
      <c r="D31" s="19"/>
      <c r="E31" s="19"/>
    </row>
    <row r="32" spans="1:5" ht="27.6" x14ac:dyDescent="0.3">
      <c r="A32" s="21" t="s">
        <v>58</v>
      </c>
      <c r="B32" s="19">
        <v>46800.330849999998</v>
      </c>
      <c r="C32" s="19"/>
      <c r="D32" s="19">
        <v>506.67300999999998</v>
      </c>
      <c r="E32" s="19"/>
    </row>
    <row r="33" spans="1:5" x14ac:dyDescent="0.3">
      <c r="A33" s="21" t="s">
        <v>59</v>
      </c>
      <c r="B33" s="19">
        <v>5708.82161</v>
      </c>
      <c r="C33" s="19">
        <v>550</v>
      </c>
      <c r="D33" s="19">
        <v>40</v>
      </c>
      <c r="E33" s="19"/>
    </row>
    <row r="34" spans="1:5" x14ac:dyDescent="0.3">
      <c r="A34" s="21" t="s">
        <v>60</v>
      </c>
      <c r="B34" s="19">
        <v>3739.7962400000001</v>
      </c>
      <c r="C34" s="19">
        <v>2108</v>
      </c>
      <c r="D34" s="19">
        <v>300</v>
      </c>
      <c r="E34" s="19"/>
    </row>
    <row r="35" spans="1:5" ht="27.6" x14ac:dyDescent="0.3">
      <c r="A35" s="21" t="s">
        <v>61</v>
      </c>
      <c r="B35" s="19">
        <v>38890.839180000003</v>
      </c>
      <c r="C35" s="19"/>
      <c r="D35" s="19"/>
      <c r="E35" s="19"/>
    </row>
    <row r="36" spans="1:5" x14ac:dyDescent="0.3">
      <c r="A36" s="21" t="s">
        <v>62</v>
      </c>
      <c r="B36" s="19">
        <v>20957.083790000001</v>
      </c>
      <c r="C36" s="19">
        <v>2963.1692499999999</v>
      </c>
      <c r="D36" s="19">
        <v>195</v>
      </c>
      <c r="E36" s="19"/>
    </row>
    <row r="37" spans="1:5" x14ac:dyDescent="0.3">
      <c r="A37" s="21" t="s">
        <v>63</v>
      </c>
      <c r="B37" s="19">
        <v>-13031.895280000001</v>
      </c>
      <c r="C37" s="19">
        <v>5218.4888799999999</v>
      </c>
      <c r="D37" s="19">
        <v>995.66875000000005</v>
      </c>
      <c r="E37" s="19">
        <v>2000</v>
      </c>
    </row>
    <row r="38" spans="1:5" x14ac:dyDescent="0.3">
      <c r="A38" s="21" t="s">
        <v>64</v>
      </c>
      <c r="B38" s="19">
        <v>58055.559589999997</v>
      </c>
      <c r="C38" s="19">
        <v>3335.6271499999998</v>
      </c>
      <c r="D38" s="19">
        <v>787.54630999999995</v>
      </c>
      <c r="E38" s="19"/>
    </row>
    <row r="39" spans="1:5" x14ac:dyDescent="0.3">
      <c r="A39" s="21" t="s">
        <v>65</v>
      </c>
      <c r="B39" s="19">
        <v>233387.84101999999</v>
      </c>
      <c r="C39" s="19">
        <v>190</v>
      </c>
      <c r="D39" s="19">
        <v>51.3</v>
      </c>
      <c r="E39" s="19">
        <v>21327.51397</v>
      </c>
    </row>
    <row r="40" spans="1:5" x14ac:dyDescent="0.3">
      <c r="A40" s="21" t="s">
        <v>66</v>
      </c>
      <c r="B40" s="19">
        <v>179773.30853000001</v>
      </c>
      <c r="C40" s="19">
        <v>956.45347000000004</v>
      </c>
      <c r="D40" s="19">
        <v>419.61989</v>
      </c>
      <c r="E40" s="19">
        <v>168090.00451999999</v>
      </c>
    </row>
    <row r="41" spans="1:5" x14ac:dyDescent="0.3">
      <c r="A41" s="21" t="s">
        <v>67</v>
      </c>
      <c r="B41" s="19">
        <v>7024.8185800000001</v>
      </c>
      <c r="C41" s="19">
        <v>-170.9</v>
      </c>
      <c r="D41" s="19">
        <v>-854.7</v>
      </c>
      <c r="E41" s="19"/>
    </row>
    <row r="42" spans="1:5" ht="27.6" x14ac:dyDescent="0.3">
      <c r="A42" s="21" t="s">
        <v>68</v>
      </c>
      <c r="B42" s="19">
        <v>19108.74108</v>
      </c>
      <c r="C42" s="19"/>
      <c r="D42" s="19">
        <v>400</v>
      </c>
      <c r="E42" s="19"/>
    </row>
    <row r="43" spans="1:5" x14ac:dyDescent="0.3">
      <c r="A43" s="21" t="s">
        <v>69</v>
      </c>
      <c r="B43" s="19">
        <v>5558.6764499999999</v>
      </c>
      <c r="C43" s="19">
        <v>93</v>
      </c>
      <c r="D43" s="19">
        <v>392.2</v>
      </c>
      <c r="E43" s="19"/>
    </row>
    <row r="44" spans="1:5" x14ac:dyDescent="0.3">
      <c r="A44" s="21" t="s">
        <v>70</v>
      </c>
      <c r="B44" s="19">
        <v>11009.03494</v>
      </c>
      <c r="C44" s="19"/>
      <c r="D44" s="19"/>
      <c r="E44" s="19"/>
    </row>
    <row r="45" spans="1:5" x14ac:dyDescent="0.3">
      <c r="A45" s="21" t="s">
        <v>71</v>
      </c>
      <c r="B45" s="19">
        <v>44.08</v>
      </c>
      <c r="C45" s="19"/>
      <c r="D45" s="19"/>
      <c r="E45" s="19"/>
    </row>
    <row r="46" spans="1:5" x14ac:dyDescent="0.3">
      <c r="A46" s="21" t="s">
        <v>72</v>
      </c>
      <c r="B46" s="19">
        <v>950.97123999999997</v>
      </c>
      <c r="C46" s="19">
        <v>560</v>
      </c>
      <c r="D46" s="19"/>
      <c r="E46" s="19"/>
    </row>
    <row r="47" spans="1:5" ht="27.6" x14ac:dyDescent="0.3">
      <c r="A47" s="21" t="s">
        <v>73</v>
      </c>
      <c r="B47" s="19">
        <v>-799.35335999999995</v>
      </c>
      <c r="C47" s="19">
        <v>-930</v>
      </c>
      <c r="D47" s="19">
        <v>-315</v>
      </c>
      <c r="E47" s="19">
        <v>220.07300000000001</v>
      </c>
    </row>
    <row r="48" spans="1:5" x14ac:dyDescent="0.3">
      <c r="A48" s="21" t="s">
        <v>74</v>
      </c>
      <c r="B48" s="19">
        <v>108.06668999999999</v>
      </c>
      <c r="C48" s="19"/>
      <c r="D48" s="19"/>
      <c r="E48" s="19"/>
    </row>
    <row r="49" spans="1:5" x14ac:dyDescent="0.3">
      <c r="A49" s="21" t="s">
        <v>75</v>
      </c>
      <c r="B49" s="19">
        <v>229417.96932</v>
      </c>
      <c r="C49" s="19"/>
      <c r="D49" s="19">
        <v>-40</v>
      </c>
      <c r="E49" s="19"/>
    </row>
    <row r="50" spans="1:5" x14ac:dyDescent="0.3">
      <c r="A50" s="21" t="s">
        <v>76</v>
      </c>
      <c r="B50" s="19">
        <v>12915.78739</v>
      </c>
      <c r="C50" s="19">
        <v>5994.9935500000001</v>
      </c>
      <c r="D50" s="19">
        <v>1515.5291500000001</v>
      </c>
      <c r="E50" s="19">
        <v>39.648769999999999</v>
      </c>
    </row>
    <row r="51" spans="1:5" x14ac:dyDescent="0.3">
      <c r="A51" s="21" t="s">
        <v>77</v>
      </c>
      <c r="B51" s="19">
        <v>340.11842999999999</v>
      </c>
      <c r="C51" s="19">
        <v>131.47499999999999</v>
      </c>
      <c r="D51" s="19"/>
      <c r="E51" s="19"/>
    </row>
    <row r="52" spans="1:5" x14ac:dyDescent="0.3">
      <c r="A52" s="21" t="s">
        <v>78</v>
      </c>
      <c r="B52" s="19">
        <v>150</v>
      </c>
      <c r="C52" s="19"/>
      <c r="D52" s="19"/>
      <c r="E52" s="19"/>
    </row>
    <row r="53" spans="1:5" x14ac:dyDescent="0.3">
      <c r="A53" s="21" t="s">
        <v>79</v>
      </c>
      <c r="B53" s="19">
        <v>1206.9000000000001</v>
      </c>
      <c r="C53" s="19">
        <v>130.5</v>
      </c>
      <c r="D53" s="19">
        <v>561</v>
      </c>
      <c r="E53" s="19"/>
    </row>
    <row r="54" spans="1:5" x14ac:dyDescent="0.3">
      <c r="A54" s="21" t="s">
        <v>80</v>
      </c>
      <c r="B54" s="19">
        <v>1402.73442</v>
      </c>
      <c r="C54" s="19">
        <v>937</v>
      </c>
      <c r="D54" s="19">
        <v>126</v>
      </c>
      <c r="E54" s="19"/>
    </row>
    <row r="55" spans="1:5" x14ac:dyDescent="0.3">
      <c r="A55" s="21" t="s">
        <v>81</v>
      </c>
      <c r="B55" s="19">
        <v>10</v>
      </c>
      <c r="C55" s="19"/>
      <c r="D55" s="19"/>
      <c r="E55" s="19"/>
    </row>
    <row r="56" spans="1:5" x14ac:dyDescent="0.3">
      <c r="A56" s="21" t="s">
        <v>82</v>
      </c>
      <c r="B56" s="19">
        <v>302.14172000000002</v>
      </c>
      <c r="C56" s="19">
        <v>61.396999999999998</v>
      </c>
      <c r="D56" s="19"/>
      <c r="E56" s="19">
        <v>20</v>
      </c>
    </row>
    <row r="57" spans="1:5" x14ac:dyDescent="0.3">
      <c r="A57" s="21" t="s">
        <v>83</v>
      </c>
      <c r="B57" s="19">
        <v>46231.657350000001</v>
      </c>
      <c r="C57" s="19">
        <v>24190</v>
      </c>
      <c r="D57" s="19">
        <v>5145.585</v>
      </c>
      <c r="E57" s="19"/>
    </row>
    <row r="58" spans="1:5" x14ac:dyDescent="0.3">
      <c r="A58" s="21" t="s">
        <v>84</v>
      </c>
      <c r="B58" s="19">
        <v>440</v>
      </c>
      <c r="C58" s="19">
        <v>250</v>
      </c>
      <c r="D58" s="19"/>
      <c r="E58" s="19"/>
    </row>
    <row r="59" spans="1:5" x14ac:dyDescent="0.3">
      <c r="A59" s="21" t="s">
        <v>85</v>
      </c>
      <c r="B59" s="19">
        <v>1867.8508200000001</v>
      </c>
      <c r="C59" s="19">
        <v>520.79999999999995</v>
      </c>
      <c r="D59" s="19">
        <v>464.8</v>
      </c>
      <c r="E59" s="19"/>
    </row>
    <row r="60" spans="1:5" x14ac:dyDescent="0.3">
      <c r="A60" s="21" t="s">
        <v>86</v>
      </c>
      <c r="B60" s="19">
        <v>65840.45</v>
      </c>
      <c r="C60" s="19"/>
      <c r="D60" s="19"/>
      <c r="E60" s="19"/>
    </row>
    <row r="61" spans="1:5" x14ac:dyDescent="0.3">
      <c r="A61" s="21" t="s">
        <v>87</v>
      </c>
      <c r="B61" s="19">
        <v>8426.0450500000006</v>
      </c>
      <c r="C61" s="19">
        <v>3037.0722700000001</v>
      </c>
      <c r="D61" s="19">
        <v>945.03607</v>
      </c>
      <c r="E61" s="19"/>
    </row>
    <row r="62" spans="1:5" x14ac:dyDescent="0.3">
      <c r="A62" s="21" t="s">
        <v>88</v>
      </c>
      <c r="B62" s="19">
        <v>600.69470000000001</v>
      </c>
      <c r="C62" s="19">
        <v>200</v>
      </c>
      <c r="D62" s="19">
        <v>24.5</v>
      </c>
      <c r="E62" s="19"/>
    </row>
    <row r="63" spans="1:5" x14ac:dyDescent="0.3">
      <c r="A63" s="21" t="s">
        <v>89</v>
      </c>
      <c r="B63" s="19">
        <v>3742.5859999999998</v>
      </c>
      <c r="C63" s="19">
        <v>838.61800000000005</v>
      </c>
      <c r="D63" s="19">
        <v>137</v>
      </c>
      <c r="E63" s="19">
        <v>41.368000000000002</v>
      </c>
    </row>
    <row r="64" spans="1:5" x14ac:dyDescent="0.3">
      <c r="A64" s="21" t="s">
        <v>90</v>
      </c>
      <c r="B64" s="19">
        <v>581.42891999999995</v>
      </c>
      <c r="C64" s="19"/>
      <c r="D64" s="19"/>
      <c r="E64" s="19"/>
    </row>
    <row r="65" spans="1:5" x14ac:dyDescent="0.3">
      <c r="A65" s="21" t="s">
        <v>91</v>
      </c>
      <c r="B65" s="19">
        <v>2351.3447900000001</v>
      </c>
      <c r="C65" s="19">
        <v>1333.6922500000001</v>
      </c>
      <c r="D65" s="19">
        <v>617.75253999999995</v>
      </c>
      <c r="E65" s="19"/>
    </row>
    <row r="66" spans="1:5" x14ac:dyDescent="0.3">
      <c r="A66" s="21" t="s">
        <v>92</v>
      </c>
      <c r="B66" s="19">
        <v>1082.8399999999999</v>
      </c>
      <c r="C66" s="19">
        <v>800</v>
      </c>
      <c r="D66" s="19">
        <v>282.83999999999997</v>
      </c>
      <c r="E66" s="19"/>
    </row>
    <row r="67" spans="1:5" x14ac:dyDescent="0.3">
      <c r="A67" s="21" t="s">
        <v>95</v>
      </c>
      <c r="B67" s="19">
        <v>500000</v>
      </c>
      <c r="C67" s="19"/>
      <c r="D67" s="19"/>
      <c r="E67" s="19"/>
    </row>
    <row r="68" spans="1:5" x14ac:dyDescent="0.3">
      <c r="A68" s="23" t="s">
        <v>93</v>
      </c>
      <c r="B68" s="20">
        <f>983145.38064+B67</f>
        <v>1483145.3806400001</v>
      </c>
      <c r="C68" s="20">
        <v>56752.38682</v>
      </c>
      <c r="D68" s="20">
        <v>13197.85072</v>
      </c>
      <c r="E68" s="20">
        <v>191738.60826000001</v>
      </c>
    </row>
  </sheetData>
  <mergeCells count="25">
    <mergeCell ref="A21:D21"/>
    <mergeCell ref="A22:D22"/>
    <mergeCell ref="A23:D23"/>
    <mergeCell ref="A24:D24"/>
    <mergeCell ref="A16:D16"/>
    <mergeCell ref="A17:D17"/>
    <mergeCell ref="A18:D18"/>
    <mergeCell ref="A19:D19"/>
    <mergeCell ref="A20:D20"/>
    <mergeCell ref="A1:E1"/>
    <mergeCell ref="A2:E2"/>
    <mergeCell ref="A5:D5"/>
    <mergeCell ref="A25:D25"/>
    <mergeCell ref="A27:A28"/>
    <mergeCell ref="B27:B28"/>
    <mergeCell ref="C27:E27"/>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zoomScaleNormal="100" zoomScaleSheetLayoutView="100" workbookViewId="0">
      <selection activeCell="B30" sqref="B30"/>
    </sheetView>
  </sheetViews>
  <sheetFormatPr defaultRowHeight="14.4" x14ac:dyDescent="0.3"/>
  <cols>
    <col min="1" max="1" width="38.33203125" customWidth="1"/>
    <col min="2" max="2" width="13.109375" customWidth="1"/>
    <col min="3" max="3" width="13.21875" customWidth="1"/>
    <col min="4" max="4" width="13.88671875" customWidth="1"/>
    <col min="5" max="5" width="14.21875" customWidth="1"/>
    <col min="6" max="6" width="13.6640625" customWidth="1"/>
    <col min="7" max="8" width="13.77734375" customWidth="1"/>
    <col min="9" max="9" width="13.5546875" customWidth="1"/>
    <col min="10" max="10" width="12.6640625" customWidth="1"/>
    <col min="11" max="11" width="11" customWidth="1"/>
    <col min="12" max="12" width="12.88671875" customWidth="1"/>
    <col min="13" max="13" width="13.5546875" customWidth="1"/>
    <col min="14" max="14" width="13.44140625" customWidth="1"/>
    <col min="15" max="15" width="13.6640625" customWidth="1"/>
    <col min="16" max="16" width="10.5546875" customWidth="1"/>
  </cols>
  <sheetData>
    <row r="1" spans="1:20" s="29" customFormat="1" ht="15.6" x14ac:dyDescent="0.3">
      <c r="A1" s="43" t="s">
        <v>54</v>
      </c>
      <c r="C1" s="30" t="s">
        <v>13</v>
      </c>
    </row>
    <row r="2" spans="1:20" x14ac:dyDescent="0.3">
      <c r="A2" s="38" t="str">
        <f>TEXT(EndData2,"[$-FC19]ДД.ММ.ГГГ")</f>
        <v>08.12.2016</v>
      </c>
      <c r="B2" s="38">
        <f>A2+1</f>
        <v>42713</v>
      </c>
      <c r="C2" s="44" t="str">
        <f>TEXT(B2,"[$-FC19]ДД.ММ.ГГГ")</f>
        <v>09.12.2016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40.200000000000003" x14ac:dyDescent="0.3">
      <c r="A4" s="25" t="s">
        <v>31</v>
      </c>
      <c r="B4" s="40"/>
      <c r="C4" s="40"/>
      <c r="D4" s="40"/>
      <c r="E4" s="40"/>
      <c r="F4" s="40"/>
      <c r="G4" s="40"/>
      <c r="H4" s="40"/>
      <c r="I4" s="40"/>
      <c r="J4" s="40"/>
      <c r="K4" s="40"/>
      <c r="L4" s="40">
        <v>11926</v>
      </c>
      <c r="M4" s="40"/>
      <c r="N4" s="40"/>
      <c r="O4" s="40"/>
      <c r="P4" s="26">
        <v>11926</v>
      </c>
      <c r="Q4" s="27"/>
      <c r="R4" s="27"/>
      <c r="S4" s="27"/>
      <c r="T4" s="27"/>
    </row>
    <row r="5" spans="1:20" ht="66.599999999999994" x14ac:dyDescent="0.3">
      <c r="A5" s="25" t="s">
        <v>32</v>
      </c>
      <c r="B5" s="40"/>
      <c r="C5" s="40"/>
      <c r="D5" s="40"/>
      <c r="E5" s="40"/>
      <c r="F5" s="40"/>
      <c r="G5" s="40"/>
      <c r="H5" s="40"/>
      <c r="I5" s="40"/>
      <c r="J5" s="40"/>
      <c r="K5" s="40"/>
      <c r="L5" s="40">
        <v>14662.325999999999</v>
      </c>
      <c r="M5" s="40"/>
      <c r="N5" s="40"/>
      <c r="O5" s="40"/>
      <c r="P5" s="26">
        <v>14662.325999999999</v>
      </c>
      <c r="Q5" s="27"/>
      <c r="R5" s="27"/>
      <c r="S5" s="27"/>
      <c r="T5" s="27"/>
    </row>
    <row r="6" spans="1:20" ht="93" x14ac:dyDescent="0.3">
      <c r="A6" s="25" t="s">
        <v>33</v>
      </c>
      <c r="B6" s="40">
        <v>36846.858520000002</v>
      </c>
      <c r="C6" s="40">
        <v>9613.9895400000005</v>
      </c>
      <c r="D6" s="40">
        <v>878.03350999999998</v>
      </c>
      <c r="E6" s="40">
        <v>4500</v>
      </c>
      <c r="F6" s="40"/>
      <c r="G6" s="40"/>
      <c r="H6" s="40"/>
      <c r="I6" s="40"/>
      <c r="J6" s="40">
        <v>28850.378400000001</v>
      </c>
      <c r="K6" s="40"/>
      <c r="L6" s="40">
        <v>4883.5445399999999</v>
      </c>
      <c r="M6" s="40">
        <v>4657.4422400000003</v>
      </c>
      <c r="N6" s="40">
        <v>2177.2791000000002</v>
      </c>
      <c r="O6" s="40">
        <v>1407.3032700000001</v>
      </c>
      <c r="P6" s="26">
        <v>93814.829119999995</v>
      </c>
      <c r="Q6" s="27"/>
      <c r="R6" s="27"/>
      <c r="S6" s="27"/>
      <c r="T6" s="27"/>
    </row>
    <row r="7" spans="1:20" ht="66.599999999999994" x14ac:dyDescent="0.3">
      <c r="A7" s="25" t="s">
        <v>34</v>
      </c>
      <c r="B7" s="40">
        <v>15635.69694</v>
      </c>
      <c r="C7" s="40"/>
      <c r="D7" s="40"/>
      <c r="E7" s="40"/>
      <c r="F7" s="40"/>
      <c r="G7" s="40">
        <v>4861.7680300000002</v>
      </c>
      <c r="H7" s="40"/>
      <c r="I7" s="40"/>
      <c r="J7" s="40"/>
      <c r="K7" s="40">
        <v>3525.0233499999999</v>
      </c>
      <c r="L7" s="40"/>
      <c r="M7" s="40"/>
      <c r="N7" s="40">
        <v>756.89090999999996</v>
      </c>
      <c r="O7" s="40"/>
      <c r="P7" s="26">
        <v>24779.379229999999</v>
      </c>
      <c r="Q7" s="27"/>
      <c r="R7" s="27"/>
      <c r="S7" s="27"/>
      <c r="T7" s="27"/>
    </row>
    <row r="8" spans="1:20" ht="79.8" x14ac:dyDescent="0.3">
      <c r="A8" s="25" t="s">
        <v>35</v>
      </c>
      <c r="B8" s="40">
        <v>193.12</v>
      </c>
      <c r="C8" s="40"/>
      <c r="D8" s="40"/>
      <c r="E8" s="40"/>
      <c r="F8" s="40"/>
      <c r="G8" s="40"/>
      <c r="H8" s="40"/>
      <c r="I8" s="40"/>
      <c r="J8" s="40">
        <v>21.324000000000002</v>
      </c>
      <c r="K8" s="40"/>
      <c r="L8" s="40"/>
      <c r="M8" s="40"/>
      <c r="N8" s="40"/>
      <c r="O8" s="40"/>
      <c r="P8" s="26">
        <v>214.44399999999999</v>
      </c>
      <c r="Q8" s="27"/>
      <c r="R8" s="27"/>
      <c r="S8" s="27"/>
      <c r="T8" s="27"/>
    </row>
    <row r="9" spans="1:20" ht="53.4" x14ac:dyDescent="0.3">
      <c r="A9" s="25" t="s">
        <v>36</v>
      </c>
      <c r="B9" s="40"/>
      <c r="C9" s="40"/>
      <c r="D9" s="40">
        <v>42</v>
      </c>
      <c r="E9" s="40">
        <v>355</v>
      </c>
      <c r="F9" s="40"/>
      <c r="G9" s="40"/>
      <c r="H9" s="40">
        <v>143.24</v>
      </c>
      <c r="I9" s="40"/>
      <c r="J9" s="40"/>
      <c r="K9" s="40">
        <v>27.227</v>
      </c>
      <c r="L9" s="40">
        <v>203.4</v>
      </c>
      <c r="M9" s="40">
        <v>60</v>
      </c>
      <c r="N9" s="40"/>
      <c r="O9" s="40"/>
      <c r="P9" s="26">
        <v>830.86699999999996</v>
      </c>
      <c r="Q9" s="27"/>
      <c r="R9" s="27"/>
      <c r="S9" s="27"/>
      <c r="T9" s="27"/>
    </row>
    <row r="10" spans="1:20" ht="79.8" x14ac:dyDescent="0.3">
      <c r="A10" s="25" t="s">
        <v>37</v>
      </c>
      <c r="B10" s="40"/>
      <c r="C10" s="40"/>
      <c r="D10" s="40"/>
      <c r="E10" s="40"/>
      <c r="F10" s="40"/>
      <c r="G10" s="40">
        <v>74.099999999999994</v>
      </c>
      <c r="H10" s="40"/>
      <c r="I10" s="40"/>
      <c r="J10" s="40"/>
      <c r="K10" s="40">
        <v>24</v>
      </c>
      <c r="L10" s="40"/>
      <c r="M10" s="40">
        <v>15</v>
      </c>
      <c r="N10" s="40"/>
      <c r="O10" s="40"/>
      <c r="P10" s="26">
        <v>113.1</v>
      </c>
      <c r="Q10" s="27"/>
      <c r="R10" s="27"/>
      <c r="S10" s="27"/>
      <c r="T10" s="27"/>
    </row>
    <row r="11" spans="1:20" ht="106.2" x14ac:dyDescent="0.3">
      <c r="A11" s="25" t="s">
        <v>38</v>
      </c>
      <c r="B11" s="40"/>
      <c r="C11" s="40">
        <v>2748.4</v>
      </c>
      <c r="D11" s="40"/>
      <c r="E11" s="40"/>
      <c r="F11" s="40"/>
      <c r="G11" s="40"/>
      <c r="H11" s="40"/>
      <c r="I11" s="40"/>
      <c r="J11" s="40"/>
      <c r="K11" s="40"/>
      <c r="L11" s="40"/>
      <c r="M11" s="40"/>
      <c r="N11" s="40"/>
      <c r="O11" s="40"/>
      <c r="P11" s="26">
        <v>2748.4</v>
      </c>
      <c r="Q11" s="27"/>
      <c r="R11" s="27"/>
      <c r="S11" s="27"/>
      <c r="T11" s="27"/>
    </row>
    <row r="12" spans="1:20" ht="317.39999999999998" x14ac:dyDescent="0.3">
      <c r="A12" s="25" t="s">
        <v>39</v>
      </c>
      <c r="B12" s="40"/>
      <c r="C12" s="40"/>
      <c r="D12" s="40"/>
      <c r="E12" s="40"/>
      <c r="F12" s="40"/>
      <c r="G12" s="40"/>
      <c r="H12" s="40"/>
      <c r="I12" s="40">
        <v>117.25977</v>
      </c>
      <c r="J12" s="40">
        <v>2000</v>
      </c>
      <c r="K12" s="40"/>
      <c r="L12" s="40"/>
      <c r="M12" s="40"/>
      <c r="N12" s="40"/>
      <c r="O12" s="40"/>
      <c r="P12" s="26">
        <v>2117.2597700000001</v>
      </c>
      <c r="Q12" s="27"/>
      <c r="R12" s="27"/>
      <c r="S12" s="27"/>
      <c r="T12" s="27"/>
    </row>
    <row r="13" spans="1:20" ht="159" x14ac:dyDescent="0.3">
      <c r="A13" s="25" t="s">
        <v>40</v>
      </c>
      <c r="B13" s="40"/>
      <c r="C13" s="40"/>
      <c r="D13" s="40"/>
      <c r="E13" s="40"/>
      <c r="F13" s="40"/>
      <c r="G13" s="40"/>
      <c r="H13" s="40"/>
      <c r="I13" s="40">
        <v>2295</v>
      </c>
      <c r="J13" s="40"/>
      <c r="K13" s="40"/>
      <c r="L13" s="40"/>
      <c r="M13" s="40"/>
      <c r="N13" s="40"/>
      <c r="O13" s="40"/>
      <c r="P13" s="26">
        <v>2295</v>
      </c>
      <c r="Q13" s="27"/>
      <c r="R13" s="27"/>
      <c r="S13" s="27"/>
      <c r="T13" s="27"/>
    </row>
    <row r="14" spans="1:20" ht="66.599999999999994" x14ac:dyDescent="0.3">
      <c r="A14" s="25" t="s">
        <v>41</v>
      </c>
      <c r="B14" s="40"/>
      <c r="C14" s="40"/>
      <c r="D14" s="40"/>
      <c r="E14" s="40"/>
      <c r="F14" s="40"/>
      <c r="G14" s="40"/>
      <c r="H14" s="40"/>
      <c r="I14" s="40"/>
      <c r="J14" s="40">
        <v>24.2</v>
      </c>
      <c r="K14" s="40"/>
      <c r="L14" s="40"/>
      <c r="M14" s="40"/>
      <c r="N14" s="40"/>
      <c r="O14" s="40"/>
      <c r="P14" s="26">
        <v>24.2</v>
      </c>
      <c r="Q14" s="27"/>
      <c r="R14" s="27"/>
      <c r="S14" s="27"/>
      <c r="T14" s="27"/>
    </row>
    <row r="15" spans="1:20" ht="119.4" x14ac:dyDescent="0.3">
      <c r="A15" s="25" t="s">
        <v>42</v>
      </c>
      <c r="B15" s="40"/>
      <c r="C15" s="40"/>
      <c r="D15" s="40">
        <v>1422.585</v>
      </c>
      <c r="E15" s="40"/>
      <c r="F15" s="40"/>
      <c r="G15" s="40"/>
      <c r="H15" s="40"/>
      <c r="I15" s="40">
        <v>1129.6099999999999</v>
      </c>
      <c r="J15" s="40">
        <v>6634.38</v>
      </c>
      <c r="K15" s="40"/>
      <c r="L15" s="40"/>
      <c r="M15" s="40"/>
      <c r="N15" s="40"/>
      <c r="O15" s="40"/>
      <c r="P15" s="26">
        <v>9186.5750000000007</v>
      </c>
      <c r="Q15" s="27"/>
      <c r="R15" s="27"/>
      <c r="S15" s="27"/>
      <c r="T15" s="27"/>
    </row>
    <row r="16" spans="1:20" ht="66.599999999999994" x14ac:dyDescent="0.3">
      <c r="A16" s="25" t="s">
        <v>43</v>
      </c>
      <c r="B16" s="40"/>
      <c r="C16" s="40"/>
      <c r="D16" s="40">
        <v>753.11229000000003</v>
      </c>
      <c r="E16" s="40">
        <v>1748.3989999999999</v>
      </c>
      <c r="F16" s="40"/>
      <c r="G16" s="40"/>
      <c r="H16" s="40">
        <v>430</v>
      </c>
      <c r="I16" s="40"/>
      <c r="J16" s="40"/>
      <c r="K16" s="40"/>
      <c r="L16" s="40"/>
      <c r="M16" s="40"/>
      <c r="N16" s="40"/>
      <c r="O16" s="40"/>
      <c r="P16" s="26">
        <v>2931.5112899999999</v>
      </c>
      <c r="Q16" s="27"/>
      <c r="R16" s="27"/>
      <c r="S16" s="27"/>
      <c r="T16" s="27"/>
    </row>
    <row r="17" spans="1:20" ht="93" x14ac:dyDescent="0.3">
      <c r="A17" s="25" t="s">
        <v>44</v>
      </c>
      <c r="B17" s="40"/>
      <c r="C17" s="40"/>
      <c r="D17" s="40"/>
      <c r="E17" s="40"/>
      <c r="F17" s="40"/>
      <c r="G17" s="40">
        <v>116.4</v>
      </c>
      <c r="H17" s="40"/>
      <c r="I17" s="40"/>
      <c r="J17" s="40"/>
      <c r="K17" s="40"/>
      <c r="L17" s="40"/>
      <c r="M17" s="40"/>
      <c r="N17" s="40"/>
      <c r="O17" s="40"/>
      <c r="P17" s="26">
        <v>116.4</v>
      </c>
      <c r="Q17" s="27"/>
      <c r="R17" s="27"/>
      <c r="S17" s="27"/>
      <c r="T17" s="27"/>
    </row>
    <row r="18" spans="1:20" ht="66.599999999999994" x14ac:dyDescent="0.3">
      <c r="A18" s="25" t="s">
        <v>45</v>
      </c>
      <c r="B18" s="40"/>
      <c r="C18" s="40"/>
      <c r="D18" s="40">
        <v>-182.18600000000001</v>
      </c>
      <c r="E18" s="40"/>
      <c r="F18" s="40"/>
      <c r="G18" s="40"/>
      <c r="H18" s="40"/>
      <c r="I18" s="40"/>
      <c r="J18" s="40"/>
      <c r="K18" s="40"/>
      <c r="L18" s="40"/>
      <c r="M18" s="40"/>
      <c r="N18" s="40">
        <v>151.31399999999999</v>
      </c>
      <c r="O18" s="40"/>
      <c r="P18" s="26">
        <v>-30.872</v>
      </c>
      <c r="Q18" s="27"/>
      <c r="R18" s="27"/>
      <c r="S18" s="27"/>
      <c r="T18" s="27"/>
    </row>
    <row r="19" spans="1:20" ht="40.200000000000003" x14ac:dyDescent="0.3">
      <c r="A19" s="25" t="s">
        <v>46</v>
      </c>
      <c r="B19" s="40"/>
      <c r="C19" s="40"/>
      <c r="D19" s="40"/>
      <c r="E19" s="40"/>
      <c r="F19" s="40"/>
      <c r="G19" s="40"/>
      <c r="H19" s="40"/>
      <c r="I19" s="40"/>
      <c r="J19" s="40"/>
      <c r="K19" s="40"/>
      <c r="L19" s="40"/>
      <c r="M19" s="40"/>
      <c r="N19" s="40">
        <v>2320.9585499999998</v>
      </c>
      <c r="O19" s="40"/>
      <c r="P19" s="26">
        <v>2320.9585499999998</v>
      </c>
      <c r="Q19" s="27"/>
      <c r="R19" s="27"/>
      <c r="S19" s="27"/>
      <c r="T19" s="27"/>
    </row>
    <row r="20" spans="1:20" ht="66.599999999999994" x14ac:dyDescent="0.3">
      <c r="A20" s="25" t="s">
        <v>47</v>
      </c>
      <c r="B20" s="40"/>
      <c r="C20" s="40"/>
      <c r="D20" s="40"/>
      <c r="E20" s="40"/>
      <c r="F20" s="40"/>
      <c r="G20" s="40"/>
      <c r="H20" s="40"/>
      <c r="I20" s="40">
        <v>5635.6531000000004</v>
      </c>
      <c r="J20" s="40"/>
      <c r="K20" s="40"/>
      <c r="L20" s="40"/>
      <c r="M20" s="40"/>
      <c r="N20" s="40"/>
      <c r="O20" s="40"/>
      <c r="P20" s="26">
        <v>5635.6531000000004</v>
      </c>
      <c r="Q20" s="27"/>
      <c r="R20" s="27"/>
      <c r="S20" s="27"/>
      <c r="T20" s="27"/>
    </row>
    <row r="21" spans="1:20" ht="66.599999999999994" x14ac:dyDescent="0.3">
      <c r="A21" s="25" t="s">
        <v>48</v>
      </c>
      <c r="B21" s="40"/>
      <c r="C21" s="40">
        <v>113.304</v>
      </c>
      <c r="D21" s="40"/>
      <c r="E21" s="40"/>
      <c r="F21" s="40"/>
      <c r="G21" s="40"/>
      <c r="H21" s="40"/>
      <c r="I21" s="40"/>
      <c r="J21" s="40"/>
      <c r="K21" s="40"/>
      <c r="L21" s="40"/>
      <c r="M21" s="40"/>
      <c r="N21" s="40"/>
      <c r="O21" s="40"/>
      <c r="P21" s="26">
        <v>113.304</v>
      </c>
      <c r="Q21" s="27"/>
      <c r="R21" s="27"/>
      <c r="S21" s="27"/>
      <c r="T21" s="27"/>
    </row>
    <row r="22" spans="1:20" ht="79.8" x14ac:dyDescent="0.3">
      <c r="A22" s="25" t="s">
        <v>49</v>
      </c>
      <c r="B22" s="40"/>
      <c r="C22" s="40"/>
      <c r="D22" s="40"/>
      <c r="E22" s="40"/>
      <c r="F22" s="40"/>
      <c r="G22" s="40"/>
      <c r="H22" s="40"/>
      <c r="I22" s="40"/>
      <c r="J22" s="40"/>
      <c r="K22" s="40"/>
      <c r="L22" s="40"/>
      <c r="M22" s="40"/>
      <c r="N22" s="40">
        <v>-16733.2749</v>
      </c>
      <c r="O22" s="40"/>
      <c r="P22" s="26">
        <v>-16733.2749</v>
      </c>
      <c r="Q22" s="27"/>
      <c r="R22" s="27"/>
      <c r="S22" s="27"/>
      <c r="T22" s="27"/>
    </row>
    <row r="23" spans="1:20" ht="53.4" x14ac:dyDescent="0.3">
      <c r="A23" s="25" t="s">
        <v>50</v>
      </c>
      <c r="B23" s="40"/>
      <c r="C23" s="40"/>
      <c r="D23" s="40"/>
      <c r="E23" s="40"/>
      <c r="F23" s="40"/>
      <c r="G23" s="40"/>
      <c r="H23" s="40"/>
      <c r="I23" s="40"/>
      <c r="J23" s="40">
        <v>39527</v>
      </c>
      <c r="K23" s="40"/>
      <c r="L23" s="40"/>
      <c r="M23" s="40"/>
      <c r="N23" s="40"/>
      <c r="O23" s="40"/>
      <c r="P23" s="26">
        <v>39527</v>
      </c>
      <c r="Q23" s="27"/>
      <c r="R23" s="27"/>
      <c r="S23" s="27"/>
      <c r="T23" s="27"/>
    </row>
    <row r="24" spans="1:20" ht="40.200000000000003" x14ac:dyDescent="0.3">
      <c r="A24" s="25" t="s">
        <v>51</v>
      </c>
      <c r="B24" s="40"/>
      <c r="C24" s="40"/>
      <c r="D24" s="40">
        <v>49</v>
      </c>
      <c r="E24" s="40"/>
      <c r="F24" s="40"/>
      <c r="G24" s="40"/>
      <c r="H24" s="40"/>
      <c r="I24" s="40"/>
      <c r="J24" s="40"/>
      <c r="K24" s="40"/>
      <c r="L24" s="40"/>
      <c r="M24" s="40"/>
      <c r="N24" s="40"/>
      <c r="O24" s="40"/>
      <c r="P24" s="26">
        <v>49</v>
      </c>
      <c r="Q24" s="27"/>
      <c r="R24" s="27"/>
      <c r="S24" s="27"/>
      <c r="T24" s="27"/>
    </row>
    <row r="25" spans="1:20" ht="79.8" x14ac:dyDescent="0.3">
      <c r="A25" s="25" t="s">
        <v>52</v>
      </c>
      <c r="B25" s="40"/>
      <c r="C25" s="40"/>
      <c r="D25" s="40"/>
      <c r="E25" s="40">
        <v>700</v>
      </c>
      <c r="F25" s="40"/>
      <c r="G25" s="40"/>
      <c r="H25" s="40"/>
      <c r="I25" s="40"/>
      <c r="J25" s="40">
        <v>1760</v>
      </c>
      <c r="K25" s="40"/>
      <c r="L25" s="40"/>
      <c r="M25" s="40"/>
      <c r="N25" s="40"/>
      <c r="O25" s="40"/>
      <c r="P25" s="26">
        <v>2460</v>
      </c>
      <c r="Q25" s="27"/>
      <c r="R25" s="27"/>
      <c r="S25" s="27"/>
      <c r="T25" s="27"/>
    </row>
    <row r="26" spans="1:20" x14ac:dyDescent="0.3">
      <c r="A26" s="33" t="s">
        <v>53</v>
      </c>
      <c r="B26" s="41">
        <v>52675.675459999999</v>
      </c>
      <c r="C26" s="41">
        <v>12475.69354</v>
      </c>
      <c r="D26" s="41">
        <v>2962.5448000000001</v>
      </c>
      <c r="E26" s="41">
        <v>7303.3990000000003</v>
      </c>
      <c r="F26" s="41"/>
      <c r="G26" s="41">
        <v>5052.2680300000002</v>
      </c>
      <c r="H26" s="41">
        <v>573.24</v>
      </c>
      <c r="I26" s="41">
        <v>9177.5228700000007</v>
      </c>
      <c r="J26" s="41">
        <v>78817.282399999996</v>
      </c>
      <c r="K26" s="41">
        <v>3576.2503499999998</v>
      </c>
      <c r="L26" s="41">
        <v>31675.270540000001</v>
      </c>
      <c r="M26" s="41">
        <v>4732.4422400000003</v>
      </c>
      <c r="N26" s="41">
        <v>-11326.832340000001</v>
      </c>
      <c r="O26" s="41">
        <v>1407.3032700000001</v>
      </c>
      <c r="P26" s="26">
        <v>199102.06015999999</v>
      </c>
      <c r="Q26" s="34"/>
      <c r="R26" s="34"/>
      <c r="S26" s="34"/>
      <c r="T26" s="34"/>
    </row>
    <row r="28" spans="1:20" x14ac:dyDescent="0.3">
      <c r="A28" s="37" t="s">
        <v>30</v>
      </c>
      <c r="B28" s="36">
        <f>Учреждения!B68+'Муниципальные районы'!P26</f>
        <v>1682247.4408</v>
      </c>
    </row>
    <row r="29" spans="1:20" ht="32.25" customHeight="1" x14ac:dyDescent="0.3">
      <c r="A29" s="37" t="str">
        <f>CONCATENATE("Остатки бюджетных средств на ",C2,"г.")</f>
        <v>Остатки бюджетных средств на 09.12.2016г.</v>
      </c>
      <c r="B29" s="36">
        <v>218849.2</v>
      </c>
    </row>
  </sheetData>
  <pageMargins left="0.23622047244094491" right="0.23622047244094491" top="0.74803149606299213" bottom="0.74803149606299213" header="0.31496062992125984" footer="0.31496062992125984"/>
  <pageSetup paperSize="9" scale="58" orientation="landscape" r:id="rId1"/>
  <headerFooter>
    <oddFooter>&amp;C&amp;P</oddFooter>
  </headerFooter>
  <rowBreaks count="1" manualBreakCount="1">
    <brk id="1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2016-12-12T02:37:44Z</dcterms:modified>
</cp:coreProperties>
</file>