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16" windowHeight="9168"/>
  </bookViews>
  <sheets>
    <sheet name="Бюджетополучатели" sheetId="1" r:id="rId1"/>
    <sheet name="Муниципальные районы" sheetId="2" r:id="rId2"/>
  </sheets>
  <definedNames>
    <definedName name="EndData">Бюджетополучатели!$E$5</definedName>
    <definedName name="EndData1">Бюджетополучатели!$E$2</definedName>
    <definedName name="EndData2">'Муниципальные районы'!$A$1</definedName>
    <definedName name="period">Бюджетополучатели!$E$6</definedName>
    <definedName name="StartData">Бюджетополучатели!$E$4</definedName>
    <definedName name="StartData1">Бюджетополучатели!$E$1</definedName>
    <definedName name="Year">Бюджетополучатели!$E$7</definedName>
    <definedName name="_xlnm.Print_Titles" localSheetId="0">Бюджетополучатели!$24:$25</definedName>
    <definedName name="_xlnm.Print_Titles" localSheetId="1">'Муниципальные районы'!$1:$3</definedName>
    <definedName name="_xlnm.Print_Area" localSheetId="0">Бюджетополучатели!$A$1:$D$68</definedName>
    <definedName name="_xlnm.Print_Area" localSheetId="1">'Муниципальные районы'!$A$1:$P$40</definedName>
  </definedNames>
  <calcPr calcId="162913"/>
</workbook>
</file>

<file path=xl/calcChain.xml><?xml version="1.0" encoding="utf-8"?>
<calcChain xmlns="http://schemas.openxmlformats.org/spreadsheetml/2006/main">
  <c r="D13" i="1" l="1"/>
  <c r="B67" i="1"/>
  <c r="D10" i="1"/>
  <c r="D9" i="1" s="1"/>
  <c r="D6" i="1" s="1"/>
  <c r="H1" i="1" l="1"/>
  <c r="F1" i="1" l="1"/>
  <c r="E6" i="1" s="1"/>
  <c r="A2" i="1" s="1"/>
  <c r="E3" i="1" l="1"/>
  <c r="G3" i="1" s="1"/>
  <c r="A11" i="1" s="1"/>
  <c r="F3" i="1" l="1"/>
  <c r="A2" i="2"/>
  <c r="G1" i="1" l="1"/>
  <c r="A5" i="1" s="1"/>
  <c r="G2" i="1"/>
  <c r="F2" i="1"/>
</calcChain>
</file>

<file path=xl/sharedStrings.xml><?xml version="1.0" encoding="utf-8"?>
<sst xmlns="http://schemas.openxmlformats.org/spreadsheetml/2006/main" count="118" uniqueCount="117">
  <si>
    <t>тыс.рублей</t>
  </si>
  <si>
    <t>Собственные доходы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</si>
  <si>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</si>
  <si>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</si>
  <si>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</si>
  <si>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</si>
  <si>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</si>
  <si>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</si>
  <si>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</si>
  <si>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БАЛАНС</t>
  </si>
  <si>
    <t>Финансовая помощь из федерального бюджета</t>
  </si>
  <si>
    <t>в т.ч. целевые средства</t>
  </si>
  <si>
    <t>ИТОГО ДОХОДОВ</t>
  </si>
  <si>
    <t>ИТОГО РАСХОДОВ</t>
  </si>
  <si>
    <t>из них:</t>
  </si>
  <si>
    <t>целевые средства:</t>
  </si>
  <si>
    <t>Расшифровка расходов: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</si>
  <si>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</si>
  <si>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</si>
  <si>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</si>
  <si>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</si>
  <si>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</si>
  <si>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</si>
  <si>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</si>
  <si>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</si>
  <si>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</si>
  <si>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</si>
  <si>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</si>
  <si>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</si>
  <si>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</si>
  <si>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</si>
  <si>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</si>
  <si>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</si>
  <si>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</si>
  <si>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</si>
  <si>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</si>
  <si>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Субсидии местным бюджетам, связанные с выравниванием обеспеченности муниципальных образований в Камчатском крае по реализации ими их расходных обязательств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</si>
  <si>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инвестиционных мероприятий и субсидий, которым присвоены отдельные коды)</t>
  </si>
  <si>
    <t>Субсидии местным бюджетам на реализацию инвестиционных  мероприятий соответствующей подпрограммы соответствующей государственной программы Камчатского края</t>
  </si>
  <si>
    <t>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ответственности, предусмотренной законом Камчатского края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</si>
  <si>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</si>
  <si>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образованию и организации деятельности комиссий по делам несовершеннолетних и защите их прав муниципальных районов и городских округов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</si>
  <si>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</si>
  <si>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</si>
  <si>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проживающим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</si>
  <si>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</si>
  <si>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</si>
  <si>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</si>
  <si>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</si>
  <si>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</si>
  <si>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</si>
  <si>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</si>
  <si>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</si>
  <si>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</si>
  <si>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для осуществления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</si>
  <si>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</si>
  <si>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по отлову и содержанию безнадзорных животных в Камчатском крае</t>
  </si>
  <si>
    <t>Иные межбюджетные трансферты на капитальный ремонт котла № 2 (КЕ 6,5 – 14С) на котельной «Центральная» с. Усть-Большерецк</t>
  </si>
  <si>
    <t>Иные межбюджетные трансферты на оснащение средствами обучения и воспитания в соответствии с современными условиями обучения сельского учебного комплекса в с.Усть-Хайрюзово Тигильского муниципального района</t>
  </si>
  <si>
    <t>Расходы, связанные с особым режимом безопасного функционирования закрытых административно-территориальных образований</t>
  </si>
  <si>
    <t>Государственная поддержка малого и среднего предпринимательства, включая крестьянские (фермерские) хозяйства</t>
  </si>
  <si>
    <t>Осуществление первичного воинского учета на территориях, где отсутствуют военные комиссариаты</t>
  </si>
  <si>
    <t>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</si>
  <si>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Выплата единовременного пособия при всех формах устройства детей, лишенных родительского попечения, в семью</t>
  </si>
  <si>
    <t>Проведение Всероссийской сельскохозяйственной переписи в 2016 году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</si>
  <si>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(софинансирование за счет средств краевого бюджета)</t>
  </si>
  <si>
    <t>Реализация мероприятий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 (софинансирование за счет средств краевого бюджета)</t>
  </si>
  <si>
    <t>Всего: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</si>
  <si>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</si>
  <si>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</si>
  <si>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</si>
  <si>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</si>
  <si>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</si>
  <si>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</si>
  <si>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</si>
  <si>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</si>
  <si>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</si>
  <si>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Камчатского края</t>
  </si>
  <si>
    <t>Министерство образования и науки Камчатского края</t>
  </si>
  <si>
    <t>Министерство здравоохранения Камчатского края</t>
  </si>
  <si>
    <t>Министерство социального развития и труда Камчатского края</t>
  </si>
  <si>
    <t>Министерство культуры Камчатского края</t>
  </si>
  <si>
    <t>Министерство специальных программ и по делам казачества Камчатского края</t>
  </si>
  <si>
    <t>Агентство по информатизации и связи Камчатского края</t>
  </si>
  <si>
    <t>Министерство имущественных и земельных отношений Камчатского края</t>
  </si>
  <si>
    <t>Агентство записи актов гражданского состояния Камчатского края</t>
  </si>
  <si>
    <t>Агентство по делам архивов Камчатского края</t>
  </si>
  <si>
    <t>Агентство по занятости населения и миграционной политике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</si>
  <si>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</si>
  <si>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</si>
  <si>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</si>
  <si>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</si>
  <si>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технического надзора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</si>
  <si>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</si>
  <si>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</si>
  <si>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Инспекция государственного экологического надзора Камчатского края</t>
  </si>
  <si>
    <t>Государственная инспекция по контролю в сфере закупок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</si>
  <si>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</si>
  <si>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</si>
  <si>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</si>
  <si>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Палата Уполномоченных в Камчатском крае</t>
  </si>
  <si>
    <t>Агентство по внутренней политике Камчатского края</t>
  </si>
  <si>
    <t>Министерство спорта и молодежной политики Камчатского края</t>
  </si>
  <si>
    <t>Агентство лесного хозяйства и охраны животного мира Камчатского края</t>
  </si>
  <si>
    <t>Агентство по туризму и внешним связям Камчатского края</t>
  </si>
  <si>
    <t>администрация Корякского округа</t>
  </si>
  <si>
    <t>Министерство территориального развития Камчатского края</t>
  </si>
  <si>
    <t>Агентство инвестиций и предпринимательства Камчатского края</t>
  </si>
  <si>
    <t>30.11.2016</t>
  </si>
  <si>
    <t>01.11.2016</t>
  </si>
  <si>
    <t>Погашение бюджетного кредита</t>
  </si>
  <si>
    <t>Иные межбюджетные трансферты на обеспечение членов Совета Федерации и их помощников в субъектах Российской Федерации по членам Совета Федерации и их помощникам в рамках непрограммного направления деятельности "Совет Федерации Федерального Собрания Российской Федерации"</t>
  </si>
  <si>
    <t>Иные межбюджетные трансферты на обеспечение деятельности депутатов Государственной Думы и их помощников в избирательных округах по депутатам Государственной Думы и их помощникам в рамках непрограммного направления деятельности "Государственная Дума Федерального Собрания Российской Федерации"</t>
  </si>
  <si>
    <t xml:space="preserve">Межбюджетные трансферты, передавемые бюджетам субъектов Российской Федерации  на единовременные компенсационные выплаты медицинским работникам (расчеты за счет средств Федерального фонда обязательного медицинского страхования) 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</si>
  <si>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 (Средства Пенсионного фонда РФ)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</si>
  <si>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</si>
  <si>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Примечание: Отрицательные значения сложились за счет возврата неиспользованных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</si>
</sst>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sz val="12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3" fillId="0" borderId="0" applyNumberFormat="0" applyBorder="0" applyAlignment="0"/>
    <xf numFmtId="0" fontId="23" fillId="0" borderId="0" applyNumberFormat="0" applyBorder="0" applyAlignment="0"/>
    <xf numFmtId="0" fontId="23" fillId="0" borderId="0" applyNumberFormat="0" applyBorder="0" applyAlignment="0"/>
    <xf numFmtId="0" fontId="23" fillId="0" borderId="0" applyNumberFormat="0" applyBorder="0" applyAlignment="0"/>
    <xf numFmtId="0" fontId="23" fillId="0" borderId="0"/>
  </cellStyleXfs>
  <cellXfs count="6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Border="1" applyAlignment="1">
      <alignment horizontal="right"/>
    </xf>
    <xf numFmtId="164" fontId="2" fillId="0" borderId="4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49" fontId="3" fillId="0" borderId="4" xfId="0" applyNumberFormat="1" applyFont="1" applyBorder="1" applyAlignment="1">
      <alignment horizontal="left" vertical="center" wrapText="1"/>
    </xf>
    <xf numFmtId="0" fontId="6" fillId="2" borderId="0" xfId="0" applyFont="1" applyFill="1" applyBorder="1" applyAlignment="1"/>
    <xf numFmtId="164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2" borderId="0" xfId="0" applyFont="1" applyFill="1" applyBorder="1" applyAlignment="1"/>
    <xf numFmtId="0" fontId="13" fillId="0" borderId="4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164" fontId="2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16" fillId="0" borderId="4" xfId="0" applyFont="1" applyFill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left" vertical="center" wrapText="1"/>
    </xf>
    <xf numFmtId="0" fontId="19" fillId="0" borderId="0" xfId="0" applyNumberFormat="1" applyFont="1"/>
    <xf numFmtId="0" fontId="19" fillId="0" borderId="0" xfId="0" applyFont="1"/>
    <xf numFmtId="14" fontId="19" fillId="0" borderId="0" xfId="0" applyNumberFormat="1" applyFont="1"/>
    <xf numFmtId="49" fontId="5" fillId="2" borderId="4" xfId="0" applyNumberFormat="1" applyFont="1" applyFill="1" applyBorder="1" applyAlignment="1">
      <alignment horizontal="left" wrapText="1"/>
    </xf>
    <xf numFmtId="0" fontId="20" fillId="0" borderId="0" xfId="0" applyFont="1"/>
    <xf numFmtId="0" fontId="21" fillId="0" borderId="0" xfId="0" applyFont="1"/>
    <xf numFmtId="0" fontId="21" fillId="0" borderId="4" xfId="0" applyFont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0" fillId="0" borderId="0" xfId="0"/>
    <xf numFmtId="164" fontId="3" fillId="0" borderId="4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/>
    </xf>
    <xf numFmtId="164" fontId="17" fillId="0" borderId="4" xfId="0" applyNumberFormat="1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left" wrapText="1"/>
    </xf>
    <xf numFmtId="3" fontId="4" fillId="2" borderId="0" xfId="0" applyNumberFormat="1" applyFont="1" applyFill="1" applyBorder="1" applyAlignment="1"/>
  </cellXfs>
  <cellStyles count="7"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view="pageBreakPreview" zoomScaleNormal="100" zoomScaleSheetLayoutView="100" workbookViewId="0">
      <selection activeCell="C39" sqref="C39"/>
    </sheetView>
  </sheetViews>
  <sheetFormatPr defaultRowHeight="14.4" x14ac:dyDescent="0.3"/>
  <cols>
    <col min="1" max="1" width="69.33203125" customWidth="1"/>
    <col min="2" max="2" width="18.109375" customWidth="1"/>
    <col min="3" max="3" width="20.33203125" customWidth="1"/>
    <col min="4" max="4" width="16.5546875" customWidth="1"/>
    <col min="5" max="5" width="12.5546875" customWidth="1"/>
    <col min="6" max="6" width="16" bestFit="1" customWidth="1"/>
    <col min="8" max="8" width="10.109375" bestFit="1" customWidth="1"/>
  </cols>
  <sheetData>
    <row r="1" spans="1:8" ht="15.6" x14ac:dyDescent="0.3">
      <c r="A1" s="51" t="s">
        <v>9</v>
      </c>
      <c r="B1" s="51"/>
      <c r="C1" s="51"/>
      <c r="D1" s="51"/>
      <c r="E1" s="26" t="s">
        <v>109</v>
      </c>
      <c r="F1" s="27" t="str">
        <f>TEXT(E1,"[$-FC19]ММ")</f>
        <v>11</v>
      </c>
      <c r="G1" s="27" t="str">
        <f>TEXT(E1,"[$-FC19]ДД.ММ.ГГГ \г")</f>
        <v>01.11.2016 г</v>
      </c>
      <c r="H1" s="27" t="str">
        <f>TEXT(E1,"[$-FC19]ГГГГ")</f>
        <v>2016</v>
      </c>
    </row>
    <row r="2" spans="1:8" ht="15.6" x14ac:dyDescent="0.3">
      <c r="A2" s="51" t="str">
        <f>CONCATENATE("доходов и расходов краевого бюджета за ",period," ",H1," года")</f>
        <v>доходов и расходов краевого бюджета за ноябрь 2016 года</v>
      </c>
      <c r="B2" s="51"/>
      <c r="C2" s="51"/>
      <c r="D2" s="51"/>
      <c r="E2" s="26" t="s">
        <v>108</v>
      </c>
      <c r="F2" s="27" t="str">
        <f>TEXT(E2,"[$-FC19]ДД ММММ ГГГ \г")</f>
        <v>30 ноября 2016 г</v>
      </c>
      <c r="G2" s="27" t="str">
        <f>TEXT(E2,"[$-FC19]ДД.ММ.ГГГ \г")</f>
        <v>30.11.2016 г</v>
      </c>
      <c r="H2" s="28"/>
    </row>
    <row r="3" spans="1:8" x14ac:dyDescent="0.3">
      <c r="A3" s="1"/>
      <c r="B3" s="2"/>
      <c r="C3" s="2"/>
      <c r="D3" s="3"/>
      <c r="E3" s="27">
        <f>EndData1+1</f>
        <v>42705</v>
      </c>
      <c r="F3" s="27" t="str">
        <f>TEXT(E3,"[$-FC19]ДД ММММ ГГГ \г")</f>
        <v>01 декабря 2016 г</v>
      </c>
      <c r="G3" s="27" t="str">
        <f>TEXT(E3,"[$-FC19]ДД.ММ.ГГГ \г")</f>
        <v>01.12.2016 г</v>
      </c>
      <c r="H3" s="27"/>
    </row>
    <row r="4" spans="1:8" x14ac:dyDescent="0.3">
      <c r="A4" s="4"/>
      <c r="B4" s="5"/>
      <c r="C4" s="5"/>
      <c r="D4" s="6" t="s">
        <v>0</v>
      </c>
      <c r="E4" s="27"/>
      <c r="F4" s="27"/>
      <c r="G4" s="27"/>
      <c r="H4" s="27"/>
    </row>
    <row r="5" spans="1:8" x14ac:dyDescent="0.3">
      <c r="A5" s="52" t="str">
        <f>CONCATENATE("Остатки средств на ",G1,"ода")</f>
        <v>Остатки средств на 01.11.2016 года</v>
      </c>
      <c r="B5" s="53"/>
      <c r="C5" s="53"/>
      <c r="D5" s="41">
        <v>4343687.5999999996</v>
      </c>
      <c r="E5" s="28"/>
      <c r="F5" s="27"/>
      <c r="G5" s="27"/>
      <c r="H5" s="27"/>
    </row>
    <row r="6" spans="1:8" x14ac:dyDescent="0.3">
      <c r="A6" s="50" t="s">
        <v>1</v>
      </c>
      <c r="B6" s="60"/>
      <c r="C6" s="60"/>
      <c r="D6" s="40">
        <f>D9-D7</f>
        <v>1397759.805730002</v>
      </c>
      <c r="E6" s="27" t="str">
        <f>IF(F1="01","январь",(IF(F1="02","февраль",(IF(F1="03","март",(IF(F1="04","апрель",(IF(F1="05","май",(IF(F1="06","июнь",(IF(F1="07","июль",(IF(F1="08","август",(IF(F1="09","сентябрь",(IF(F1="08","август",(IF(F1="09","сентябрь",(IF(F1="10","октябрь",(IF(F1="11","ноябрь","декабрь")))))))))))))))))))))))))</f>
        <v>ноябрь</v>
      </c>
      <c r="F6" s="27"/>
      <c r="G6" s="27"/>
      <c r="H6" s="27"/>
    </row>
    <row r="7" spans="1:8" x14ac:dyDescent="0.3">
      <c r="A7" s="61" t="s">
        <v>10</v>
      </c>
      <c r="B7" s="60"/>
      <c r="C7" s="60"/>
      <c r="D7" s="42">
        <v>3640693</v>
      </c>
      <c r="E7" s="27"/>
      <c r="F7" s="27"/>
      <c r="G7" s="27"/>
      <c r="H7" s="27"/>
    </row>
    <row r="8" spans="1:8" x14ac:dyDescent="0.3">
      <c r="A8" s="61" t="s">
        <v>11</v>
      </c>
      <c r="B8" s="60"/>
      <c r="C8" s="60"/>
      <c r="D8" s="42">
        <v>719088</v>
      </c>
    </row>
    <row r="9" spans="1:8" x14ac:dyDescent="0.3">
      <c r="A9" s="62" t="s">
        <v>12</v>
      </c>
      <c r="B9" s="63"/>
      <c r="C9" s="63"/>
      <c r="D9" s="42">
        <f>D11-D5+D10</f>
        <v>5038452.805730002</v>
      </c>
    </row>
    <row r="10" spans="1:8" x14ac:dyDescent="0.3">
      <c r="A10" s="62" t="s">
        <v>13</v>
      </c>
      <c r="B10" s="63"/>
      <c r="C10" s="63"/>
      <c r="D10" s="42">
        <f>B67+'Муниципальные районы'!P38</f>
        <v>6067246.4057300016</v>
      </c>
    </row>
    <row r="11" spans="1:8" x14ac:dyDescent="0.3">
      <c r="A11" s="54" t="str">
        <f>CONCATENATE("Остатки средств на ",G3,"ода")</f>
        <v>Остатки средств на 01.12.2016 года</v>
      </c>
      <c r="B11" s="50"/>
      <c r="C11" s="50"/>
      <c r="D11" s="41">
        <v>3314894</v>
      </c>
    </row>
    <row r="12" spans="1:8" x14ac:dyDescent="0.3">
      <c r="A12" s="64" t="s">
        <v>14</v>
      </c>
      <c r="B12" s="65"/>
      <c r="C12" s="65"/>
      <c r="D12" s="41"/>
    </row>
    <row r="13" spans="1:8" x14ac:dyDescent="0.3">
      <c r="A13" s="64" t="s">
        <v>15</v>
      </c>
      <c r="B13" s="65"/>
      <c r="C13" s="65"/>
      <c r="D13" s="7">
        <f>SUM(D14:D18)</f>
        <v>32361.800000000003</v>
      </c>
    </row>
    <row r="14" spans="1:8" s="39" customFormat="1" ht="43.2" customHeight="1" x14ac:dyDescent="0.3">
      <c r="A14" s="49" t="s">
        <v>111</v>
      </c>
      <c r="B14" s="50"/>
      <c r="C14" s="50"/>
      <c r="D14" s="48">
        <v>18.899999999999999</v>
      </c>
    </row>
    <row r="15" spans="1:8" s="39" customFormat="1" ht="44.4" customHeight="1" x14ac:dyDescent="0.3">
      <c r="A15" s="49" t="s">
        <v>112</v>
      </c>
      <c r="B15" s="50"/>
      <c r="C15" s="50"/>
      <c r="D15" s="48">
        <v>207.5</v>
      </c>
    </row>
    <row r="16" spans="1:8" s="39" customFormat="1" ht="44.4" customHeight="1" x14ac:dyDescent="0.3">
      <c r="A16" s="49" t="s">
        <v>115</v>
      </c>
      <c r="B16" s="50"/>
      <c r="C16" s="50"/>
      <c r="D16" s="48">
        <v>31027.4</v>
      </c>
    </row>
    <row r="17" spans="1:4" s="39" customFormat="1" ht="42.6" customHeight="1" x14ac:dyDescent="0.3">
      <c r="A17" s="49" t="s">
        <v>113</v>
      </c>
      <c r="B17" s="50"/>
      <c r="C17" s="50"/>
      <c r="D17" s="48">
        <v>572.1</v>
      </c>
    </row>
    <row r="18" spans="1:4" s="39" customFormat="1" ht="40.799999999999997" customHeight="1" x14ac:dyDescent="0.3">
      <c r="A18" s="49" t="s">
        <v>114</v>
      </c>
      <c r="B18" s="50"/>
      <c r="C18" s="50"/>
      <c r="D18" s="48">
        <v>535.9</v>
      </c>
    </row>
    <row r="19" spans="1:4" s="39" customFormat="1" x14ac:dyDescent="0.3">
      <c r="A19" s="45"/>
      <c r="B19" s="46"/>
      <c r="C19" s="46"/>
      <c r="D19" s="44"/>
    </row>
    <row r="20" spans="1:4" s="39" customFormat="1" hidden="1" x14ac:dyDescent="0.3">
      <c r="A20" s="45"/>
      <c r="B20" s="46"/>
      <c r="C20" s="46"/>
      <c r="D20" s="44"/>
    </row>
    <row r="21" spans="1:4" s="39" customFormat="1" hidden="1" x14ac:dyDescent="0.3">
      <c r="A21" s="45"/>
      <c r="B21" s="46"/>
      <c r="C21" s="46"/>
      <c r="D21" s="44"/>
    </row>
    <row r="22" spans="1:4" x14ac:dyDescent="0.3">
      <c r="A22" s="21"/>
      <c r="B22" s="22"/>
      <c r="C22" s="22"/>
      <c r="D22" s="20"/>
    </row>
    <row r="23" spans="1:4" x14ac:dyDescent="0.3">
      <c r="A23" s="23" t="s">
        <v>16</v>
      </c>
      <c r="B23" s="8"/>
      <c r="C23" s="8"/>
      <c r="D23" s="9"/>
    </row>
    <row r="24" spans="1:4" x14ac:dyDescent="0.3">
      <c r="A24" s="55" t="s">
        <v>17</v>
      </c>
      <c r="B24" s="57" t="s">
        <v>2</v>
      </c>
      <c r="C24" s="58" t="s">
        <v>3</v>
      </c>
      <c r="D24" s="59"/>
    </row>
    <row r="25" spans="1:4" ht="90" customHeight="1" x14ac:dyDescent="0.3">
      <c r="A25" s="56"/>
      <c r="B25" s="57"/>
      <c r="C25" s="24" t="s">
        <v>4</v>
      </c>
      <c r="D25" s="24" t="s">
        <v>5</v>
      </c>
    </row>
    <row r="26" spans="1:4" x14ac:dyDescent="0.3">
      <c r="A26" s="10" t="s">
        <v>68</v>
      </c>
      <c r="B26" s="35">
        <v>18539.819739999999</v>
      </c>
      <c r="C26" s="35">
        <v>10562.215759999999</v>
      </c>
      <c r="D26" s="35">
        <v>671.01963000000001</v>
      </c>
    </row>
    <row r="27" spans="1:4" x14ac:dyDescent="0.3">
      <c r="A27" s="10" t="s">
        <v>69</v>
      </c>
      <c r="B27" s="35">
        <v>5161.1276799999996</v>
      </c>
      <c r="C27" s="35">
        <v>3309.0053600000001</v>
      </c>
      <c r="D27" s="35">
        <v>509.48183999999998</v>
      </c>
    </row>
    <row r="28" spans="1:4" x14ac:dyDescent="0.3">
      <c r="A28" s="10" t="s">
        <v>70</v>
      </c>
      <c r="B28" s="35">
        <v>3323.4014099999999</v>
      </c>
      <c r="C28" s="35">
        <v>3051.3087999999998</v>
      </c>
      <c r="D28" s="35">
        <v>272.09260999999998</v>
      </c>
    </row>
    <row r="29" spans="1:4" x14ac:dyDescent="0.3">
      <c r="A29" s="10" t="s">
        <v>71</v>
      </c>
      <c r="B29" s="35">
        <v>103263.54218</v>
      </c>
      <c r="C29" s="35">
        <v>11870.243420000001</v>
      </c>
      <c r="D29" s="35">
        <v>5011.0566500000004</v>
      </c>
    </row>
    <row r="30" spans="1:4" ht="27.6" x14ac:dyDescent="0.3">
      <c r="A30" s="10" t="s">
        <v>72</v>
      </c>
      <c r="B30" s="35">
        <v>109830.47017</v>
      </c>
      <c r="C30" s="35">
        <v>3873.4907400000002</v>
      </c>
      <c r="D30" s="35">
        <v>459.75626</v>
      </c>
    </row>
    <row r="31" spans="1:4" x14ac:dyDescent="0.3">
      <c r="A31" s="10" t="s">
        <v>73</v>
      </c>
      <c r="B31" s="35">
        <v>6608.6702599999999</v>
      </c>
      <c r="C31" s="35">
        <v>1722.6324199999999</v>
      </c>
      <c r="D31" s="35">
        <v>339.83717999999999</v>
      </c>
    </row>
    <row r="32" spans="1:4" x14ac:dyDescent="0.3">
      <c r="A32" s="10" t="s">
        <v>74</v>
      </c>
      <c r="B32" s="35">
        <v>12673.367179999999</v>
      </c>
      <c r="C32" s="35">
        <v>1107.23624</v>
      </c>
      <c r="D32" s="35">
        <v>237.73594</v>
      </c>
    </row>
    <row r="33" spans="1:4" ht="27.6" x14ac:dyDescent="0.3">
      <c r="A33" s="10" t="s">
        <v>75</v>
      </c>
      <c r="B33" s="35">
        <v>167354.54967000001</v>
      </c>
      <c r="C33" s="35">
        <v>2510.37635</v>
      </c>
      <c r="D33" s="35">
        <v>878.08430999999996</v>
      </c>
    </row>
    <row r="34" spans="1:4" x14ac:dyDescent="0.3">
      <c r="A34" s="10" t="s">
        <v>76</v>
      </c>
      <c r="B34" s="35">
        <v>4752.9362700000001</v>
      </c>
      <c r="C34" s="35">
        <v>3098.3187400000002</v>
      </c>
      <c r="D34" s="35">
        <v>47.432839999999999</v>
      </c>
    </row>
    <row r="35" spans="1:4" x14ac:dyDescent="0.3">
      <c r="A35" s="10" t="s">
        <v>77</v>
      </c>
      <c r="B35" s="35">
        <v>116080.81044</v>
      </c>
      <c r="C35" s="35">
        <v>7709.4785599999996</v>
      </c>
      <c r="D35" s="35">
        <v>1328.0243499999999</v>
      </c>
    </row>
    <row r="36" spans="1:4" x14ac:dyDescent="0.3">
      <c r="A36" s="10" t="s">
        <v>78</v>
      </c>
      <c r="B36" s="35">
        <v>241381.36066000001</v>
      </c>
      <c r="C36" s="35">
        <v>4484.1687400000001</v>
      </c>
      <c r="D36" s="35">
        <v>1288.22966</v>
      </c>
    </row>
    <row r="37" spans="1:4" x14ac:dyDescent="0.3">
      <c r="A37" s="10" t="s">
        <v>79</v>
      </c>
      <c r="B37" s="35">
        <v>661602.95952999999</v>
      </c>
      <c r="C37" s="35">
        <v>14361.49217</v>
      </c>
      <c r="D37" s="35">
        <v>3780.2981799999998</v>
      </c>
    </row>
    <row r="38" spans="1:4" x14ac:dyDescent="0.3">
      <c r="A38" s="10" t="s">
        <v>80</v>
      </c>
      <c r="B38" s="35">
        <v>526530.71687</v>
      </c>
      <c r="C38" s="35">
        <v>15856.730509999999</v>
      </c>
      <c r="D38" s="35">
        <v>4568.3821600000001</v>
      </c>
    </row>
    <row r="39" spans="1:4" x14ac:dyDescent="0.3">
      <c r="A39" s="10" t="s">
        <v>81</v>
      </c>
      <c r="B39" s="35">
        <v>57537.47797</v>
      </c>
      <c r="C39" s="35">
        <v>1514.9157499999999</v>
      </c>
      <c r="D39" s="35">
        <v>442.65</v>
      </c>
    </row>
    <row r="40" spans="1:4" ht="27.6" x14ac:dyDescent="0.3">
      <c r="A40" s="10" t="s">
        <v>82</v>
      </c>
      <c r="B40" s="35">
        <v>90783.474029999998</v>
      </c>
      <c r="C40" s="35">
        <v>43020.854149999999</v>
      </c>
      <c r="D40" s="35">
        <v>12348.439</v>
      </c>
    </row>
    <row r="41" spans="1:4" x14ac:dyDescent="0.3">
      <c r="A41" s="10" t="s">
        <v>83</v>
      </c>
      <c r="B41" s="35">
        <v>8107.4364999999998</v>
      </c>
      <c r="C41" s="35">
        <v>1081.79783</v>
      </c>
      <c r="D41" s="35">
        <v>204.91057000000001</v>
      </c>
    </row>
    <row r="42" spans="1:4" x14ac:dyDescent="0.3">
      <c r="A42" s="10" t="s">
        <v>84</v>
      </c>
      <c r="B42" s="35">
        <v>46923.13394</v>
      </c>
      <c r="C42" s="35">
        <v>6734.0101500000001</v>
      </c>
      <c r="D42" s="35">
        <v>846.84063000000003</v>
      </c>
    </row>
    <row r="43" spans="1:4" x14ac:dyDescent="0.3">
      <c r="A43" s="10" t="s">
        <v>85</v>
      </c>
      <c r="B43" s="35">
        <v>4484.2906499999999</v>
      </c>
      <c r="C43" s="35">
        <v>1625.29603</v>
      </c>
      <c r="D43" s="35">
        <v>273.03433999999999</v>
      </c>
    </row>
    <row r="44" spans="1:4" x14ac:dyDescent="0.3">
      <c r="A44" s="10" t="s">
        <v>86</v>
      </c>
      <c r="B44" s="35">
        <v>6647.8819899999999</v>
      </c>
      <c r="C44" s="35">
        <v>1527.1875399999999</v>
      </c>
      <c r="D44" s="35">
        <v>393.65201000000002</v>
      </c>
    </row>
    <row r="45" spans="1:4" ht="27.6" x14ac:dyDescent="0.3">
      <c r="A45" s="10" t="s">
        <v>87</v>
      </c>
      <c r="B45" s="35">
        <v>37107.436249999999</v>
      </c>
      <c r="C45" s="35">
        <v>14653.64337</v>
      </c>
      <c r="D45" s="35">
        <v>3570.75387</v>
      </c>
    </row>
    <row r="46" spans="1:4" x14ac:dyDescent="0.3">
      <c r="A46" s="10" t="s">
        <v>88</v>
      </c>
      <c r="B46" s="35">
        <v>13426.07078</v>
      </c>
      <c r="C46" s="35">
        <v>770.08749999999998</v>
      </c>
      <c r="D46" s="35">
        <v>169.584</v>
      </c>
    </row>
    <row r="47" spans="1:4" x14ac:dyDescent="0.3">
      <c r="A47" s="10" t="s">
        <v>89</v>
      </c>
      <c r="B47" s="35">
        <v>619365.07666999998</v>
      </c>
      <c r="C47" s="35">
        <v>6512.1731499999996</v>
      </c>
      <c r="D47" s="35">
        <v>1431.7551800000001</v>
      </c>
    </row>
    <row r="48" spans="1:4" x14ac:dyDescent="0.3">
      <c r="A48" s="10" t="s">
        <v>90</v>
      </c>
      <c r="B48" s="35">
        <v>23282.612420000001</v>
      </c>
      <c r="C48" s="35">
        <v>14472.82883</v>
      </c>
      <c r="D48" s="35">
        <v>3165.0741600000001</v>
      </c>
    </row>
    <row r="49" spans="1:4" x14ac:dyDescent="0.3">
      <c r="A49" s="10" t="s">
        <v>91</v>
      </c>
      <c r="B49" s="35">
        <v>2228.1685400000001</v>
      </c>
      <c r="C49" s="35">
        <v>1827.5202099999999</v>
      </c>
      <c r="D49" s="35">
        <v>111.18861</v>
      </c>
    </row>
    <row r="50" spans="1:4" x14ac:dyDescent="0.3">
      <c r="A50" s="10" t="s">
        <v>92</v>
      </c>
      <c r="B50" s="35">
        <v>1471.8906099999999</v>
      </c>
      <c r="C50" s="35">
        <v>950</v>
      </c>
      <c r="D50" s="35">
        <v>180.82499999999999</v>
      </c>
    </row>
    <row r="51" spans="1:4" x14ac:dyDescent="0.3">
      <c r="A51" s="10" t="s">
        <v>93</v>
      </c>
      <c r="B51" s="35">
        <v>2661.0937600000002</v>
      </c>
      <c r="C51" s="35">
        <v>1420.5989400000001</v>
      </c>
      <c r="D51" s="35">
        <v>401.74184000000002</v>
      </c>
    </row>
    <row r="52" spans="1:4" x14ac:dyDescent="0.3">
      <c r="A52" s="10" t="s">
        <v>94</v>
      </c>
      <c r="B52" s="35">
        <v>2473.4771300000002</v>
      </c>
      <c r="C52" s="35">
        <v>1587.6800699999999</v>
      </c>
      <c r="D52" s="35">
        <v>343.03019999999998</v>
      </c>
    </row>
    <row r="53" spans="1:4" x14ac:dyDescent="0.3">
      <c r="A53" s="10" t="s">
        <v>95</v>
      </c>
      <c r="B53" s="35">
        <v>2634.0703800000001</v>
      </c>
      <c r="C53" s="35">
        <v>1271.3472400000001</v>
      </c>
      <c r="D53" s="35">
        <v>301.31031000000002</v>
      </c>
    </row>
    <row r="54" spans="1:4" x14ac:dyDescent="0.3">
      <c r="A54" s="10" t="s">
        <v>96</v>
      </c>
      <c r="B54" s="35">
        <v>888.91947000000005</v>
      </c>
      <c r="C54" s="35">
        <v>612.76797999999997</v>
      </c>
      <c r="D54" s="35">
        <v>134.70744999999999</v>
      </c>
    </row>
    <row r="55" spans="1:4" x14ac:dyDescent="0.3">
      <c r="A55" s="10" t="s">
        <v>97</v>
      </c>
      <c r="B55" s="35">
        <v>2565.7042099999999</v>
      </c>
      <c r="C55" s="35">
        <v>1238.8261</v>
      </c>
      <c r="D55" s="35">
        <v>321.66147000000001</v>
      </c>
    </row>
    <row r="56" spans="1:4" x14ac:dyDescent="0.3">
      <c r="A56" s="10" t="s">
        <v>98</v>
      </c>
      <c r="B56" s="35">
        <v>27424.7006</v>
      </c>
      <c r="C56" s="35">
        <v>13991.88025</v>
      </c>
      <c r="D56" s="35">
        <v>4496.7525900000001</v>
      </c>
    </row>
    <row r="57" spans="1:4" ht="27.6" x14ac:dyDescent="0.3">
      <c r="A57" s="10" t="s">
        <v>99</v>
      </c>
      <c r="B57" s="35">
        <v>180.99945</v>
      </c>
      <c r="C57" s="35">
        <v>173.01689999999999</v>
      </c>
      <c r="D57" s="35"/>
    </row>
    <row r="58" spans="1:4" x14ac:dyDescent="0.3">
      <c r="A58" s="10" t="s">
        <v>100</v>
      </c>
      <c r="B58" s="35">
        <v>2446.7452600000001</v>
      </c>
      <c r="C58" s="35">
        <v>1184.89555</v>
      </c>
      <c r="D58" s="35">
        <v>216.96315999999999</v>
      </c>
    </row>
    <row r="59" spans="1:4" x14ac:dyDescent="0.3">
      <c r="A59" s="10" t="s">
        <v>101</v>
      </c>
      <c r="B59" s="35">
        <v>3454.8928099999998</v>
      </c>
      <c r="C59" s="35">
        <v>1299.9367400000001</v>
      </c>
      <c r="D59" s="35">
        <v>246.83654999999999</v>
      </c>
    </row>
    <row r="60" spans="1:4" x14ac:dyDescent="0.3">
      <c r="A60" s="10" t="s">
        <v>102</v>
      </c>
      <c r="B60" s="35">
        <v>67961.136830000003</v>
      </c>
      <c r="C60" s="35">
        <v>4195.3990700000004</v>
      </c>
      <c r="D60" s="35">
        <v>882.92381999999998</v>
      </c>
    </row>
    <row r="61" spans="1:4" x14ac:dyDescent="0.3">
      <c r="A61" s="10" t="s">
        <v>103</v>
      </c>
      <c r="B61" s="35">
        <v>48621.51008</v>
      </c>
      <c r="C61" s="35">
        <v>12706.51455</v>
      </c>
      <c r="D61" s="35">
        <v>3182.6934999999999</v>
      </c>
    </row>
    <row r="62" spans="1:4" x14ac:dyDescent="0.3">
      <c r="A62" s="10" t="s">
        <v>104</v>
      </c>
      <c r="B62" s="35">
        <v>5179.2816700000003</v>
      </c>
      <c r="C62" s="35">
        <v>705.25305000000003</v>
      </c>
      <c r="D62" s="35">
        <v>250</v>
      </c>
    </row>
    <row r="63" spans="1:4" x14ac:dyDescent="0.3">
      <c r="A63" s="10" t="s">
        <v>105</v>
      </c>
      <c r="B63" s="35">
        <v>4455.2494699999997</v>
      </c>
      <c r="C63" s="35">
        <v>1593.9164900000001</v>
      </c>
      <c r="D63" s="35">
        <v>225.00162</v>
      </c>
    </row>
    <row r="64" spans="1:4" x14ac:dyDescent="0.3">
      <c r="A64" s="10" t="s">
        <v>106</v>
      </c>
      <c r="B64" s="35">
        <v>1886.4603099999999</v>
      </c>
      <c r="C64" s="35">
        <v>1064.4752000000001</v>
      </c>
      <c r="D64" s="35">
        <v>184.73586</v>
      </c>
    </row>
    <row r="65" spans="1:4" x14ac:dyDescent="0.3">
      <c r="A65" s="10" t="s">
        <v>107</v>
      </c>
      <c r="B65" s="35">
        <v>14803.95119</v>
      </c>
      <c r="C65" s="35">
        <v>2379.7714299999998</v>
      </c>
      <c r="D65" s="35">
        <v>502.23162000000002</v>
      </c>
    </row>
    <row r="66" spans="1:4" s="39" customFormat="1" x14ac:dyDescent="0.3">
      <c r="A66" s="43" t="s">
        <v>110</v>
      </c>
      <c r="B66" s="47">
        <v>1500000</v>
      </c>
      <c r="C66" s="47"/>
      <c r="D66" s="47"/>
    </row>
    <row r="67" spans="1:4" x14ac:dyDescent="0.3">
      <c r="A67" s="25" t="s">
        <v>2</v>
      </c>
      <c r="B67" s="36">
        <f>SUM(B26:B66)</f>
        <v>4576106.8750300016</v>
      </c>
      <c r="C67" s="36">
        <v>223633.29188</v>
      </c>
      <c r="D67" s="36">
        <v>54220.728969999996</v>
      </c>
    </row>
  </sheetData>
  <mergeCells count="19">
    <mergeCell ref="A24:A25"/>
    <mergeCell ref="B24:B25"/>
    <mergeCell ref="C24:D24"/>
    <mergeCell ref="A6:C6"/>
    <mergeCell ref="A7:C7"/>
    <mergeCell ref="A8:C8"/>
    <mergeCell ref="A9:C9"/>
    <mergeCell ref="A10:C10"/>
    <mergeCell ref="A12:C12"/>
    <mergeCell ref="A13:C13"/>
    <mergeCell ref="A14:C14"/>
    <mergeCell ref="A15:C15"/>
    <mergeCell ref="A16:C16"/>
    <mergeCell ref="A18:C18"/>
    <mergeCell ref="A17:C17"/>
    <mergeCell ref="A1:D1"/>
    <mergeCell ref="A2:D2"/>
    <mergeCell ref="A5:C5"/>
    <mergeCell ref="A11:C11"/>
  </mergeCells>
  <pageMargins left="0.70866141732283472" right="0.17" top="0.47" bottom="0.52" header="0.46" footer="0.2"/>
  <pageSetup paperSize="9" scale="68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view="pageBreakPreview" zoomScaleNormal="100" zoomScaleSheetLayoutView="100" workbookViewId="0">
      <selection activeCell="C46" sqref="C46"/>
    </sheetView>
  </sheetViews>
  <sheetFormatPr defaultRowHeight="14.4" x14ac:dyDescent="0.3"/>
  <cols>
    <col min="1" max="1" width="40.109375" customWidth="1"/>
    <col min="2" max="2" width="13.109375" customWidth="1"/>
    <col min="3" max="3" width="10.5546875" customWidth="1"/>
    <col min="4" max="4" width="11.44140625" customWidth="1"/>
    <col min="5" max="5" width="13.109375" customWidth="1"/>
    <col min="6" max="6" width="12.109375" customWidth="1"/>
    <col min="7" max="7" width="12.5546875" customWidth="1"/>
    <col min="8" max="8" width="12.6640625" customWidth="1"/>
    <col min="9" max="9" width="10.88671875" customWidth="1"/>
    <col min="10" max="10" width="12.6640625" customWidth="1"/>
    <col min="11" max="11" width="11" customWidth="1"/>
    <col min="12" max="13" width="11.88671875" customWidth="1"/>
    <col min="14" max="14" width="11.109375" customWidth="1"/>
    <col min="15" max="15" width="11.5546875" customWidth="1"/>
    <col min="16" max="16" width="12.33203125" customWidth="1"/>
  </cols>
  <sheetData>
    <row r="1" spans="1:20" s="15" customFormat="1" ht="15.6" x14ac:dyDescent="0.3">
      <c r="A1" s="18"/>
      <c r="C1" s="16" t="s">
        <v>8</v>
      </c>
    </row>
    <row r="2" spans="1:20" x14ac:dyDescent="0.3">
      <c r="A2" s="19" t="str">
        <f>TEXT(EndData2,"[$-FC19]ДД.ММ.ГГГ")</f>
        <v>00.01.1900</v>
      </c>
      <c r="C2" s="11"/>
      <c r="P2" s="13" t="s">
        <v>7</v>
      </c>
    </row>
    <row r="3" spans="1:20" s="14" customFormat="1" ht="52.8" x14ac:dyDescent="0.25">
      <c r="A3" s="17" t="s">
        <v>18</v>
      </c>
      <c r="B3" s="33" t="s">
        <v>19</v>
      </c>
      <c r="C3" s="34" t="s">
        <v>20</v>
      </c>
      <c r="D3" s="34" t="s">
        <v>21</v>
      </c>
      <c r="E3" s="34" t="s">
        <v>22</v>
      </c>
      <c r="F3" s="34" t="s">
        <v>23</v>
      </c>
      <c r="G3" s="34" t="s">
        <v>24</v>
      </c>
      <c r="H3" s="34" t="s">
        <v>25</v>
      </c>
      <c r="I3" s="34" t="s">
        <v>26</v>
      </c>
      <c r="J3" s="34" t="s">
        <v>27</v>
      </c>
      <c r="K3" s="34" t="s">
        <v>28</v>
      </c>
      <c r="L3" s="34" t="s">
        <v>29</v>
      </c>
      <c r="M3" s="34" t="s">
        <v>30</v>
      </c>
      <c r="N3" s="34" t="s">
        <v>31</v>
      </c>
      <c r="O3" s="34" t="s">
        <v>32</v>
      </c>
      <c r="P3" s="12" t="s">
        <v>6</v>
      </c>
    </row>
    <row r="4" spans="1:20" ht="27.6" x14ac:dyDescent="0.3">
      <c r="A4" s="32" t="s">
        <v>33</v>
      </c>
      <c r="B4" s="37"/>
      <c r="C4" s="37"/>
      <c r="D4" s="37"/>
      <c r="E4" s="37"/>
      <c r="F4" s="37"/>
      <c r="G4" s="37"/>
      <c r="H4" s="37"/>
      <c r="I4" s="37"/>
      <c r="J4" s="37">
        <v>1362.3333299999999</v>
      </c>
      <c r="K4" s="37">
        <v>189.8407</v>
      </c>
      <c r="L4" s="37"/>
      <c r="M4" s="37"/>
      <c r="N4" s="37"/>
      <c r="O4" s="37"/>
      <c r="P4" s="38">
        <v>1552.1740299999999</v>
      </c>
      <c r="Q4" s="31"/>
      <c r="R4" s="31"/>
      <c r="S4" s="31"/>
      <c r="T4" s="31"/>
    </row>
    <row r="5" spans="1:20" ht="41.4" x14ac:dyDescent="0.3">
      <c r="A5" s="32" t="s">
        <v>34</v>
      </c>
      <c r="B5" s="37"/>
      <c r="C5" s="37">
        <v>14419.166660000001</v>
      </c>
      <c r="D5" s="37">
        <v>19297.666659999999</v>
      </c>
      <c r="E5" s="37">
        <v>8299.5830000000005</v>
      </c>
      <c r="F5" s="37">
        <v>7963.9160000000002</v>
      </c>
      <c r="G5" s="37">
        <v>23847.166659999999</v>
      </c>
      <c r="H5" s="37">
        <v>6103.3977999999997</v>
      </c>
      <c r="I5" s="37">
        <v>7114.5</v>
      </c>
      <c r="J5" s="37">
        <v>624</v>
      </c>
      <c r="K5" s="37">
        <v>1226.9166600000001</v>
      </c>
      <c r="L5" s="37">
        <v>41926</v>
      </c>
      <c r="M5" s="37">
        <v>9011.9169999999995</v>
      </c>
      <c r="N5" s="37">
        <v>15690.749</v>
      </c>
      <c r="O5" s="37">
        <v>14980.083000000001</v>
      </c>
      <c r="P5" s="38">
        <v>170505.06244000001</v>
      </c>
      <c r="Q5" s="31"/>
      <c r="R5" s="31"/>
      <c r="S5" s="31"/>
      <c r="T5" s="31"/>
    </row>
    <row r="6" spans="1:20" ht="27.6" x14ac:dyDescent="0.3">
      <c r="A6" s="32" t="s">
        <v>35</v>
      </c>
      <c r="B6" s="37">
        <v>25700</v>
      </c>
      <c r="C6" s="37"/>
      <c r="D6" s="37">
        <v>75</v>
      </c>
      <c r="E6" s="37">
        <v>3750</v>
      </c>
      <c r="F6" s="37"/>
      <c r="G6" s="37">
        <v>5714.2857100000001</v>
      </c>
      <c r="H6" s="37"/>
      <c r="I6" s="37">
        <v>2486</v>
      </c>
      <c r="J6" s="37">
        <v>150.08332999999999</v>
      </c>
      <c r="K6" s="37"/>
      <c r="L6" s="37"/>
      <c r="M6" s="37"/>
      <c r="N6" s="37">
        <v>175</v>
      </c>
      <c r="O6" s="37"/>
      <c r="P6" s="38">
        <v>38050.369039999998</v>
      </c>
      <c r="Q6" s="31"/>
      <c r="R6" s="31"/>
      <c r="S6" s="31"/>
      <c r="T6" s="31"/>
    </row>
    <row r="7" spans="1:20" ht="69" x14ac:dyDescent="0.3">
      <c r="A7" s="32" t="s">
        <v>36</v>
      </c>
      <c r="B7" s="37">
        <v>12324.261329999999</v>
      </c>
      <c r="C7" s="37">
        <v>35742.733</v>
      </c>
      <c r="D7" s="37">
        <v>20067.25</v>
      </c>
      <c r="E7" s="37">
        <v>13569.165999999999</v>
      </c>
      <c r="F7" s="37">
        <v>5518.1660000000002</v>
      </c>
      <c r="G7" s="37">
        <v>18799.666659999999</v>
      </c>
      <c r="H7" s="37">
        <v>12311.85662</v>
      </c>
      <c r="I7" s="37">
        <v>4230</v>
      </c>
      <c r="J7" s="37">
        <v>63355.224699999999</v>
      </c>
      <c r="K7" s="37">
        <v>5444.8233399999999</v>
      </c>
      <c r="L7" s="37">
        <v>14662.334000000001</v>
      </c>
      <c r="M7" s="37">
        <v>13605.416999999999</v>
      </c>
      <c r="N7" s="37">
        <v>8105.5</v>
      </c>
      <c r="O7" s="37">
        <v>12761.599</v>
      </c>
      <c r="P7" s="38">
        <v>240497.99765</v>
      </c>
      <c r="Q7" s="31"/>
      <c r="R7" s="31"/>
      <c r="S7" s="31"/>
      <c r="T7" s="31"/>
    </row>
    <row r="8" spans="1:20" ht="96.6" x14ac:dyDescent="0.3">
      <c r="A8" s="32" t="s">
        <v>37</v>
      </c>
      <c r="B8" s="37">
        <v>118045.74774000001</v>
      </c>
      <c r="C8" s="37">
        <v>21707.910260000001</v>
      </c>
      <c r="D8" s="37">
        <v>5165.5230000000001</v>
      </c>
      <c r="E8" s="37">
        <v>8353.1654500000004</v>
      </c>
      <c r="F8" s="37"/>
      <c r="G8" s="37">
        <v>6627.7460799999999</v>
      </c>
      <c r="H8" s="37">
        <v>1868.24901</v>
      </c>
      <c r="I8" s="37"/>
      <c r="J8" s="37">
        <v>19714.564740000002</v>
      </c>
      <c r="K8" s="37">
        <v>4558.5613899999998</v>
      </c>
      <c r="L8" s="37">
        <v>10293.064200000001</v>
      </c>
      <c r="M8" s="37">
        <v>404.50099999999998</v>
      </c>
      <c r="N8" s="37">
        <v>549.99990000000003</v>
      </c>
      <c r="O8" s="37"/>
      <c r="P8" s="38">
        <v>197289.03276999999</v>
      </c>
      <c r="Q8" s="31"/>
      <c r="R8" s="31"/>
      <c r="S8" s="31"/>
      <c r="T8" s="31"/>
    </row>
    <row r="9" spans="1:20" ht="69" x14ac:dyDescent="0.3">
      <c r="A9" s="32" t="s">
        <v>38</v>
      </c>
      <c r="B9" s="37">
        <v>29470.81565</v>
      </c>
      <c r="C9" s="37"/>
      <c r="D9" s="37">
        <v>11106.224630000001</v>
      </c>
      <c r="E9" s="37"/>
      <c r="F9" s="37"/>
      <c r="G9" s="37">
        <v>3463.1449499999999</v>
      </c>
      <c r="H9" s="37">
        <v>6000</v>
      </c>
      <c r="I9" s="37">
        <v>11744.97553</v>
      </c>
      <c r="J9" s="37">
        <v>5182.7670399999997</v>
      </c>
      <c r="K9" s="37">
        <v>1130.038</v>
      </c>
      <c r="L9" s="37"/>
      <c r="M9" s="37"/>
      <c r="N9" s="37">
        <v>610.74545000000001</v>
      </c>
      <c r="O9" s="37"/>
      <c r="P9" s="38">
        <v>68708.711249999993</v>
      </c>
      <c r="Q9" s="31"/>
      <c r="R9" s="31"/>
      <c r="S9" s="31"/>
      <c r="T9" s="31"/>
    </row>
    <row r="10" spans="1:20" ht="96.6" x14ac:dyDescent="0.3">
      <c r="A10" s="32" t="s">
        <v>39</v>
      </c>
      <c r="B10" s="37">
        <v>104.16</v>
      </c>
      <c r="C10" s="37">
        <v>344.7</v>
      </c>
      <c r="D10" s="37"/>
      <c r="E10" s="37"/>
      <c r="F10" s="37"/>
      <c r="G10" s="37"/>
      <c r="H10" s="37"/>
      <c r="I10" s="37"/>
      <c r="J10" s="37">
        <v>0.92</v>
      </c>
      <c r="K10" s="37">
        <v>7.3</v>
      </c>
      <c r="L10" s="37"/>
      <c r="M10" s="37"/>
      <c r="N10" s="37"/>
      <c r="O10" s="37"/>
      <c r="P10" s="38">
        <v>457.08</v>
      </c>
      <c r="Q10" s="31"/>
      <c r="R10" s="31"/>
      <c r="S10" s="31"/>
      <c r="T10" s="31"/>
    </row>
    <row r="11" spans="1:20" ht="82.8" x14ac:dyDescent="0.3">
      <c r="A11" s="32" t="s">
        <v>40</v>
      </c>
      <c r="B11" s="37"/>
      <c r="C11" s="37">
        <v>3984.25</v>
      </c>
      <c r="D11" s="37">
        <v>661</v>
      </c>
      <c r="E11" s="37">
        <v>445.41699999999997</v>
      </c>
      <c r="F11" s="37">
        <v>158.75</v>
      </c>
      <c r="G11" s="37">
        <v>624.41665999999998</v>
      </c>
      <c r="H11" s="37">
        <v>151.916</v>
      </c>
      <c r="I11" s="37">
        <v>43</v>
      </c>
      <c r="J11" s="37"/>
      <c r="K11" s="37"/>
      <c r="L11" s="37">
        <v>272</v>
      </c>
      <c r="M11" s="37">
        <v>242.334</v>
      </c>
      <c r="N11" s="37">
        <v>250.166</v>
      </c>
      <c r="O11" s="37">
        <v>142.416</v>
      </c>
      <c r="P11" s="38">
        <v>6975.6656599999997</v>
      </c>
      <c r="Q11" s="31"/>
      <c r="R11" s="31"/>
      <c r="S11" s="31"/>
      <c r="T11" s="31"/>
    </row>
    <row r="12" spans="1:20" ht="96.6" x14ac:dyDescent="0.3">
      <c r="A12" s="32" t="s">
        <v>41</v>
      </c>
      <c r="B12" s="37">
        <v>478.2</v>
      </c>
      <c r="C12" s="37">
        <v>256.8</v>
      </c>
      <c r="D12" s="37">
        <v>172.25</v>
      </c>
      <c r="E12" s="37">
        <v>97.4</v>
      </c>
      <c r="F12" s="37">
        <v>86.082999999999998</v>
      </c>
      <c r="G12" s="37">
        <v>86.083330000000004</v>
      </c>
      <c r="H12" s="37">
        <v>147.69650999999999</v>
      </c>
      <c r="I12" s="37">
        <v>112.1</v>
      </c>
      <c r="J12" s="37">
        <v>74.673000000000002</v>
      </c>
      <c r="K12" s="37">
        <v>301.10000000000002</v>
      </c>
      <c r="L12" s="37">
        <v>40</v>
      </c>
      <c r="M12" s="37">
        <v>75.5</v>
      </c>
      <c r="N12" s="37">
        <v>180.5</v>
      </c>
      <c r="O12" s="37">
        <v>81.416060000000002</v>
      </c>
      <c r="P12" s="38">
        <v>2189.8018999999999</v>
      </c>
      <c r="Q12" s="31"/>
      <c r="R12" s="31"/>
      <c r="S12" s="31"/>
      <c r="T12" s="31"/>
    </row>
    <row r="13" spans="1:20" ht="55.2" x14ac:dyDescent="0.3">
      <c r="A13" s="32" t="s">
        <v>42</v>
      </c>
      <c r="B13" s="37">
        <v>469.22</v>
      </c>
      <c r="C13" s="37">
        <v>364.18599999999998</v>
      </c>
      <c r="D13" s="37">
        <v>219</v>
      </c>
      <c r="E13" s="37">
        <v>270.7</v>
      </c>
      <c r="F13" s="37">
        <v>76</v>
      </c>
      <c r="G13" s="37">
        <v>178.68</v>
      </c>
      <c r="H13" s="37">
        <v>35.46</v>
      </c>
      <c r="I13" s="37">
        <v>20</v>
      </c>
      <c r="J13" s="37">
        <v>373.08</v>
      </c>
      <c r="K13" s="37">
        <v>93.1</v>
      </c>
      <c r="L13" s="37">
        <v>40</v>
      </c>
      <c r="M13" s="37">
        <v>70</v>
      </c>
      <c r="N13" s="37">
        <v>150.6</v>
      </c>
      <c r="O13" s="37">
        <v>86.792339999999996</v>
      </c>
      <c r="P13" s="38">
        <v>2446.8183399999998</v>
      </c>
      <c r="Q13" s="31"/>
      <c r="R13" s="31"/>
      <c r="S13" s="31"/>
      <c r="T13" s="31"/>
    </row>
    <row r="14" spans="1:20" ht="82.8" x14ac:dyDescent="0.3">
      <c r="A14" s="32" t="s">
        <v>43</v>
      </c>
      <c r="B14" s="37">
        <v>2082</v>
      </c>
      <c r="C14" s="37">
        <v>740.28700000000003</v>
      </c>
      <c r="D14" s="37">
        <v>27</v>
      </c>
      <c r="E14" s="37">
        <v>84.724999999999994</v>
      </c>
      <c r="F14" s="37">
        <v>-125</v>
      </c>
      <c r="G14" s="37">
        <v>156.30000000000001</v>
      </c>
      <c r="H14" s="37">
        <v>146.65176</v>
      </c>
      <c r="I14" s="37">
        <v>72</v>
      </c>
      <c r="J14" s="37">
        <v>281.55</v>
      </c>
      <c r="K14" s="37">
        <v>263.5</v>
      </c>
      <c r="L14" s="37">
        <v>180.05421000000001</v>
      </c>
      <c r="M14" s="37">
        <v>60.798999999999999</v>
      </c>
      <c r="N14" s="37">
        <v>93.833330000000004</v>
      </c>
      <c r="O14" s="37">
        <v>-150.97892999999999</v>
      </c>
      <c r="P14" s="38">
        <v>3912.7213700000002</v>
      </c>
      <c r="Q14" s="31"/>
      <c r="R14" s="31"/>
      <c r="S14" s="31"/>
      <c r="T14" s="31"/>
    </row>
    <row r="15" spans="1:20" ht="110.4" x14ac:dyDescent="0.3">
      <c r="A15" s="32" t="s">
        <v>44</v>
      </c>
      <c r="B15" s="37">
        <v>17304.62788</v>
      </c>
      <c r="C15" s="37">
        <v>1271.0924</v>
      </c>
      <c r="D15" s="37">
        <v>152</v>
      </c>
      <c r="E15" s="37"/>
      <c r="F15" s="37"/>
      <c r="G15" s="37"/>
      <c r="H15" s="37"/>
      <c r="I15" s="37"/>
      <c r="J15" s="37">
        <v>280</v>
      </c>
      <c r="K15" s="37"/>
      <c r="L15" s="37"/>
      <c r="M15" s="37"/>
      <c r="N15" s="37"/>
      <c r="O15" s="37"/>
      <c r="P15" s="38">
        <v>19007.720280000001</v>
      </c>
      <c r="Q15" s="31"/>
      <c r="R15" s="31"/>
      <c r="S15" s="31"/>
      <c r="T15" s="31"/>
    </row>
    <row r="16" spans="1:20" ht="110.4" x14ac:dyDescent="0.3">
      <c r="A16" s="32" t="s">
        <v>45</v>
      </c>
      <c r="B16" s="37"/>
      <c r="C16" s="37">
        <v>3480.3409999999999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8">
        <v>3480.3409999999999</v>
      </c>
      <c r="Q16" s="31"/>
      <c r="R16" s="31"/>
      <c r="S16" s="31"/>
      <c r="T16" s="31"/>
    </row>
    <row r="17" spans="1:20" ht="96.6" x14ac:dyDescent="0.3">
      <c r="A17" s="32" t="s">
        <v>46</v>
      </c>
      <c r="B17" s="37">
        <v>160</v>
      </c>
      <c r="C17" s="37">
        <v>-634.02</v>
      </c>
      <c r="D17" s="37"/>
      <c r="E17" s="37"/>
      <c r="F17" s="37"/>
      <c r="G17" s="37">
        <v>28.131</v>
      </c>
      <c r="H17" s="37"/>
      <c r="I17" s="37"/>
      <c r="J17" s="37">
        <v>37</v>
      </c>
      <c r="K17" s="37"/>
      <c r="L17" s="37"/>
      <c r="M17" s="37">
        <v>-4.83134</v>
      </c>
      <c r="N17" s="37"/>
      <c r="O17" s="37"/>
      <c r="P17" s="38">
        <v>-413.72034000000002</v>
      </c>
      <c r="Q17" s="31"/>
      <c r="R17" s="31"/>
      <c r="S17" s="31"/>
      <c r="T17" s="31"/>
    </row>
    <row r="18" spans="1:20" ht="345" x14ac:dyDescent="0.3">
      <c r="A18" s="32" t="s">
        <v>47</v>
      </c>
      <c r="B18" s="37">
        <v>15000</v>
      </c>
      <c r="C18" s="37">
        <v>9969.7329699999991</v>
      </c>
      <c r="D18" s="37">
        <v>1770</v>
      </c>
      <c r="E18" s="37"/>
      <c r="F18" s="37"/>
      <c r="G18" s="37">
        <v>2600</v>
      </c>
      <c r="H18" s="37">
        <v>1006.85365</v>
      </c>
      <c r="I18" s="37">
        <v>100.5</v>
      </c>
      <c r="J18" s="37">
        <v>3800</v>
      </c>
      <c r="K18" s="37">
        <v>2200</v>
      </c>
      <c r="L18" s="37">
        <v>1200</v>
      </c>
      <c r="M18" s="37">
        <v>956</v>
      </c>
      <c r="N18" s="37">
        <v>1541.76611</v>
      </c>
      <c r="O18" s="37">
        <v>1011.883</v>
      </c>
      <c r="P18" s="38">
        <v>41156.73573</v>
      </c>
      <c r="Q18" s="31"/>
      <c r="R18" s="31"/>
      <c r="S18" s="31"/>
      <c r="T18" s="31"/>
    </row>
    <row r="19" spans="1:20" ht="165.6" x14ac:dyDescent="0.3">
      <c r="A19" s="32" t="s">
        <v>48</v>
      </c>
      <c r="B19" s="37">
        <v>141094.14095999999</v>
      </c>
      <c r="C19" s="37">
        <v>77176.209000000003</v>
      </c>
      <c r="D19" s="37">
        <v>16049.2</v>
      </c>
      <c r="E19" s="37">
        <v>4000</v>
      </c>
      <c r="F19" s="37">
        <v>5500</v>
      </c>
      <c r="G19" s="37">
        <v>19500</v>
      </c>
      <c r="H19" s="37">
        <v>8823.0198</v>
      </c>
      <c r="I19" s="37">
        <v>2650</v>
      </c>
      <c r="J19" s="37">
        <v>19176.237000000001</v>
      </c>
      <c r="K19" s="37">
        <v>6510</v>
      </c>
      <c r="L19" s="37">
        <v>12900</v>
      </c>
      <c r="M19" s="37">
        <v>14000</v>
      </c>
      <c r="N19" s="37">
        <v>13133.334000000001</v>
      </c>
      <c r="O19" s="37">
        <v>12699.6368</v>
      </c>
      <c r="P19" s="38">
        <v>353211.77756000002</v>
      </c>
      <c r="Q19" s="31"/>
      <c r="R19" s="31"/>
      <c r="S19" s="31"/>
      <c r="T19" s="31"/>
    </row>
    <row r="20" spans="1:20" ht="96.6" x14ac:dyDescent="0.3">
      <c r="A20" s="32" t="s">
        <v>49</v>
      </c>
      <c r="B20" s="37">
        <v>6840</v>
      </c>
      <c r="C20" s="37">
        <v>3700</v>
      </c>
      <c r="D20" s="37">
        <v>1600</v>
      </c>
      <c r="E20" s="37"/>
      <c r="F20" s="37">
        <v>250</v>
      </c>
      <c r="G20" s="37">
        <v>1786</v>
      </c>
      <c r="H20" s="37">
        <v>1260</v>
      </c>
      <c r="I20" s="37"/>
      <c r="J20" s="37">
        <v>935</v>
      </c>
      <c r="K20" s="37">
        <v>618</v>
      </c>
      <c r="L20" s="37">
        <v>1700</v>
      </c>
      <c r="M20" s="37">
        <v>-6555.6379999999999</v>
      </c>
      <c r="N20" s="37">
        <v>600</v>
      </c>
      <c r="O20" s="37">
        <v>958.8</v>
      </c>
      <c r="P20" s="38">
        <v>13692.162</v>
      </c>
      <c r="Q20" s="31"/>
      <c r="R20" s="31"/>
      <c r="S20" s="31"/>
      <c r="T20" s="31"/>
    </row>
    <row r="21" spans="1:20" ht="138" x14ac:dyDescent="0.3">
      <c r="A21" s="32" t="s">
        <v>50</v>
      </c>
      <c r="B21" s="37">
        <v>7.5</v>
      </c>
      <c r="C21" s="37">
        <v>52.346339999999998</v>
      </c>
      <c r="D21" s="37"/>
      <c r="E21" s="37"/>
      <c r="F21" s="37"/>
      <c r="G21" s="37"/>
      <c r="H21" s="37">
        <v>2.6429999999999998</v>
      </c>
      <c r="I21" s="37"/>
      <c r="J21" s="37">
        <v>6.1667399999999999</v>
      </c>
      <c r="K21" s="37"/>
      <c r="L21" s="37"/>
      <c r="M21" s="37"/>
      <c r="N21" s="37"/>
      <c r="O21" s="37"/>
      <c r="P21" s="38">
        <v>68.656080000000003</v>
      </c>
      <c r="Q21" s="31"/>
      <c r="R21" s="31"/>
      <c r="S21" s="31"/>
      <c r="T21" s="31"/>
    </row>
    <row r="22" spans="1:20" ht="82.8" x14ac:dyDescent="0.3">
      <c r="A22" s="32" t="s">
        <v>51</v>
      </c>
      <c r="B22" s="37">
        <v>300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>
        <v>-150</v>
      </c>
      <c r="N22" s="37"/>
      <c r="O22" s="37"/>
      <c r="P22" s="38">
        <v>150</v>
      </c>
      <c r="Q22" s="31"/>
      <c r="R22" s="31"/>
      <c r="S22" s="31"/>
      <c r="T22" s="31"/>
    </row>
    <row r="23" spans="1:20" ht="124.2" x14ac:dyDescent="0.3">
      <c r="A23" s="32" t="s">
        <v>52</v>
      </c>
      <c r="B23" s="37">
        <v>8057.2979999999998</v>
      </c>
      <c r="C23" s="37">
        <v>2561</v>
      </c>
      <c r="D23" s="37">
        <v>403.53399999999999</v>
      </c>
      <c r="E23" s="37"/>
      <c r="F23" s="37">
        <v>14.7</v>
      </c>
      <c r="G23" s="37">
        <v>300</v>
      </c>
      <c r="H23" s="37">
        <v>50.055</v>
      </c>
      <c r="I23" s="37">
        <v>28.6</v>
      </c>
      <c r="J23" s="37">
        <v>1062</v>
      </c>
      <c r="K23" s="37">
        <v>240</v>
      </c>
      <c r="L23" s="37">
        <v>593.73299999999995</v>
      </c>
      <c r="M23" s="37">
        <v>-578.22</v>
      </c>
      <c r="N23" s="37">
        <v>51.933</v>
      </c>
      <c r="O23" s="37">
        <v>514.58299999999997</v>
      </c>
      <c r="P23" s="38">
        <v>13299.216</v>
      </c>
      <c r="Q23" s="31"/>
      <c r="R23" s="31"/>
      <c r="S23" s="31"/>
      <c r="T23" s="31"/>
    </row>
    <row r="24" spans="1:20" ht="138" x14ac:dyDescent="0.3">
      <c r="A24" s="32" t="s">
        <v>53</v>
      </c>
      <c r="B24" s="37">
        <v>91819.310750000004</v>
      </c>
      <c r="C24" s="37">
        <v>27592.214</v>
      </c>
      <c r="D24" s="37">
        <v>6852.54</v>
      </c>
      <c r="E24" s="37">
        <v>2090.0001999999999</v>
      </c>
      <c r="F24" s="37">
        <v>1450</v>
      </c>
      <c r="G24" s="37">
        <v>3940.55</v>
      </c>
      <c r="H24" s="37">
        <v>2508.63</v>
      </c>
      <c r="I24" s="37">
        <v>414</v>
      </c>
      <c r="J24" s="37">
        <v>-7000</v>
      </c>
      <c r="K24" s="37">
        <v>1370.577</v>
      </c>
      <c r="L24" s="37">
        <v>4902</v>
      </c>
      <c r="M24" s="37">
        <v>2500</v>
      </c>
      <c r="N24" s="37">
        <v>3230</v>
      </c>
      <c r="O24" s="37">
        <v>2193.87</v>
      </c>
      <c r="P24" s="38">
        <v>143863.69195000001</v>
      </c>
      <c r="Q24" s="31"/>
      <c r="R24" s="31"/>
      <c r="S24" s="31"/>
      <c r="T24" s="31"/>
    </row>
    <row r="25" spans="1:20" ht="69" x14ac:dyDescent="0.3">
      <c r="A25" s="32" t="s">
        <v>54</v>
      </c>
      <c r="B25" s="37">
        <v>38391.00174</v>
      </c>
      <c r="C25" s="37">
        <v>8850.56</v>
      </c>
      <c r="D25" s="37"/>
      <c r="E25" s="37">
        <v>351</v>
      </c>
      <c r="F25" s="37">
        <v>500</v>
      </c>
      <c r="G25" s="37">
        <v>3700</v>
      </c>
      <c r="H25" s="37">
        <v>302.25063</v>
      </c>
      <c r="I25" s="37"/>
      <c r="J25" s="37">
        <v>2473.2465099999999</v>
      </c>
      <c r="K25" s="37">
        <v>662</v>
      </c>
      <c r="L25" s="37"/>
      <c r="M25" s="37">
        <v>800</v>
      </c>
      <c r="N25" s="37">
        <v>1928.7135699999999</v>
      </c>
      <c r="O25" s="37">
        <v>1410.9359999999999</v>
      </c>
      <c r="P25" s="38">
        <v>59369.708449999998</v>
      </c>
      <c r="Q25" s="31"/>
      <c r="R25" s="31"/>
      <c r="S25" s="31"/>
      <c r="T25" s="31"/>
    </row>
    <row r="26" spans="1:20" ht="96.6" x14ac:dyDescent="0.3">
      <c r="A26" s="32" t="s">
        <v>55</v>
      </c>
      <c r="B26" s="37">
        <v>1300</v>
      </c>
      <c r="C26" s="37">
        <v>1115.759</v>
      </c>
      <c r="D26" s="37">
        <v>239</v>
      </c>
      <c r="E26" s="37"/>
      <c r="F26" s="37">
        <v>55</v>
      </c>
      <c r="G26" s="37">
        <v>270.41399999999999</v>
      </c>
      <c r="H26" s="37">
        <v>12.962999999999999</v>
      </c>
      <c r="I26" s="37">
        <v>27</v>
      </c>
      <c r="J26" s="37">
        <v>357.1</v>
      </c>
      <c r="K26" s="37">
        <v>57.15</v>
      </c>
      <c r="L26" s="37">
        <v>140</v>
      </c>
      <c r="M26" s="37">
        <v>-63.52664</v>
      </c>
      <c r="N26" s="37">
        <v>140.44399999999999</v>
      </c>
      <c r="O26" s="37">
        <v>78.581289999999996</v>
      </c>
      <c r="P26" s="38">
        <v>3729.88465</v>
      </c>
      <c r="Q26" s="31"/>
      <c r="R26" s="31"/>
      <c r="S26" s="31"/>
      <c r="T26" s="31"/>
    </row>
    <row r="27" spans="1:20" ht="69" x14ac:dyDescent="0.3">
      <c r="A27" s="32" t="s">
        <v>56</v>
      </c>
      <c r="B27" s="37">
        <v>1212.8007500000001</v>
      </c>
      <c r="C27" s="37">
        <v>1912.7083299999999</v>
      </c>
      <c r="D27" s="37">
        <v>159.82400000000001</v>
      </c>
      <c r="E27" s="37"/>
      <c r="F27" s="37"/>
      <c r="G27" s="37">
        <v>60</v>
      </c>
      <c r="H27" s="37"/>
      <c r="I27" s="37"/>
      <c r="J27" s="37">
        <v>458.27278000000001</v>
      </c>
      <c r="K27" s="37">
        <v>63.133069999999996</v>
      </c>
      <c r="L27" s="37"/>
      <c r="M27" s="37">
        <v>95</v>
      </c>
      <c r="N27" s="37"/>
      <c r="O27" s="37"/>
      <c r="P27" s="38">
        <v>3961.73893</v>
      </c>
      <c r="Q27" s="31"/>
      <c r="R27" s="31"/>
      <c r="S27" s="31"/>
      <c r="T27" s="31"/>
    </row>
    <row r="28" spans="1:20" ht="55.2" x14ac:dyDescent="0.3">
      <c r="A28" s="32" t="s">
        <v>57</v>
      </c>
      <c r="B28" s="37"/>
      <c r="C28" s="37"/>
      <c r="D28" s="37"/>
      <c r="E28" s="37">
        <v>3877.4479999999999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8">
        <v>3877.4479999999999</v>
      </c>
      <c r="Q28" s="31"/>
      <c r="R28" s="31"/>
      <c r="S28" s="31"/>
      <c r="T28" s="31"/>
    </row>
    <row r="29" spans="1:20" ht="96.6" x14ac:dyDescent="0.3">
      <c r="A29" s="32" t="s">
        <v>58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>
        <v>18117.00675</v>
      </c>
      <c r="O29" s="37"/>
      <c r="P29" s="38">
        <v>18117.00675</v>
      </c>
      <c r="Q29" s="31"/>
      <c r="R29" s="31"/>
      <c r="S29" s="31"/>
      <c r="T29" s="31"/>
    </row>
    <row r="30" spans="1:20" ht="55.2" x14ac:dyDescent="0.3">
      <c r="A30" s="32" t="s">
        <v>59</v>
      </c>
      <c r="B30" s="37"/>
      <c r="C30" s="37"/>
      <c r="D30" s="37"/>
      <c r="E30" s="37"/>
      <c r="F30" s="37"/>
      <c r="G30" s="37"/>
      <c r="H30" s="37"/>
      <c r="I30" s="37"/>
      <c r="J30" s="37">
        <v>39527</v>
      </c>
      <c r="K30" s="37"/>
      <c r="L30" s="37"/>
      <c r="M30" s="37"/>
      <c r="N30" s="37"/>
      <c r="O30" s="37"/>
      <c r="P30" s="38">
        <v>39527</v>
      </c>
      <c r="Q30" s="31"/>
      <c r="R30" s="31"/>
      <c r="S30" s="31"/>
      <c r="T30" s="31"/>
    </row>
    <row r="31" spans="1:20" ht="41.4" x14ac:dyDescent="0.3">
      <c r="A31" s="32" t="s">
        <v>60</v>
      </c>
      <c r="B31" s="37"/>
      <c r="C31" s="37">
        <v>275.08999999999997</v>
      </c>
      <c r="D31" s="37"/>
      <c r="E31" s="37"/>
      <c r="F31" s="37"/>
      <c r="G31" s="37"/>
      <c r="H31" s="37"/>
      <c r="I31" s="37">
        <v>270</v>
      </c>
      <c r="J31" s="37"/>
      <c r="K31" s="37"/>
      <c r="L31" s="37"/>
      <c r="M31" s="37"/>
      <c r="N31" s="37"/>
      <c r="O31" s="37"/>
      <c r="P31" s="38">
        <v>545.09</v>
      </c>
      <c r="Q31" s="31"/>
      <c r="R31" s="31"/>
      <c r="S31" s="31"/>
      <c r="T31" s="31"/>
    </row>
    <row r="32" spans="1:20" ht="41.4" x14ac:dyDescent="0.3">
      <c r="A32" s="32" t="s">
        <v>61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>
        <v>31.472000000000001</v>
      </c>
      <c r="P32" s="38">
        <v>31.472000000000001</v>
      </c>
      <c r="Q32" s="31"/>
      <c r="R32" s="31"/>
      <c r="S32" s="31"/>
      <c r="T32" s="31"/>
    </row>
    <row r="33" spans="1:20" ht="69" x14ac:dyDescent="0.3">
      <c r="A33" s="32" t="s">
        <v>62</v>
      </c>
      <c r="B33" s="37"/>
      <c r="C33" s="37"/>
      <c r="D33" s="37"/>
      <c r="E33" s="37"/>
      <c r="F33" s="37"/>
      <c r="G33" s="37">
        <v>121.15</v>
      </c>
      <c r="H33" s="37"/>
      <c r="I33" s="37"/>
      <c r="J33" s="37"/>
      <c r="K33" s="37"/>
      <c r="L33" s="37"/>
      <c r="M33" s="37"/>
      <c r="N33" s="37"/>
      <c r="O33" s="37"/>
      <c r="P33" s="38">
        <v>121.15</v>
      </c>
      <c r="Q33" s="31"/>
      <c r="R33" s="31"/>
      <c r="S33" s="31"/>
      <c r="T33" s="31"/>
    </row>
    <row r="34" spans="1:20" ht="41.4" x14ac:dyDescent="0.3">
      <c r="A34" s="32" t="s">
        <v>63</v>
      </c>
      <c r="B34" s="37"/>
      <c r="C34" s="37">
        <v>49.640479999999997</v>
      </c>
      <c r="D34" s="37"/>
      <c r="E34" s="37"/>
      <c r="F34" s="37"/>
      <c r="G34" s="37">
        <v>24.820239999999998</v>
      </c>
      <c r="H34" s="37"/>
      <c r="I34" s="37"/>
      <c r="J34" s="37"/>
      <c r="K34" s="37"/>
      <c r="L34" s="37"/>
      <c r="M34" s="37"/>
      <c r="N34" s="37"/>
      <c r="O34" s="37"/>
      <c r="P34" s="38">
        <v>74.460719999999995</v>
      </c>
      <c r="Q34" s="31"/>
      <c r="R34" s="31"/>
      <c r="S34" s="31"/>
      <c r="T34" s="31"/>
    </row>
    <row r="35" spans="1:20" ht="27.6" x14ac:dyDescent="0.3">
      <c r="A35" s="32" t="s">
        <v>64</v>
      </c>
      <c r="B35" s="37"/>
      <c r="C35" s="37">
        <v>-656.25063</v>
      </c>
      <c r="D35" s="37">
        <v>-0.60284000000000004</v>
      </c>
      <c r="E35" s="37"/>
      <c r="F35" s="37">
        <v>-4.9296300000000004</v>
      </c>
      <c r="G35" s="37"/>
      <c r="H35" s="37"/>
      <c r="I35" s="37"/>
      <c r="J35" s="37">
        <v>-12.79003</v>
      </c>
      <c r="K35" s="37"/>
      <c r="L35" s="37"/>
      <c r="M35" s="37"/>
      <c r="N35" s="37"/>
      <c r="O35" s="37"/>
      <c r="P35" s="38">
        <v>-674.57312999999999</v>
      </c>
      <c r="Q35" s="31"/>
      <c r="R35" s="31"/>
      <c r="S35" s="31"/>
      <c r="T35" s="31"/>
    </row>
    <row r="36" spans="1:20" ht="82.8" x14ac:dyDescent="0.3">
      <c r="A36" s="32" t="s">
        <v>65</v>
      </c>
      <c r="B36" s="37">
        <v>27049.699199999999</v>
      </c>
      <c r="C36" s="37">
        <v>9712.1804499999998</v>
      </c>
      <c r="D36" s="37"/>
      <c r="E36" s="37"/>
      <c r="F36" s="37">
        <v>5.2</v>
      </c>
      <c r="G36" s="37">
        <v>-5.0000000000000001E-4</v>
      </c>
      <c r="H36" s="37"/>
      <c r="I36" s="37"/>
      <c r="J36" s="37"/>
      <c r="K36" s="37"/>
      <c r="L36" s="37">
        <v>2208.56</v>
      </c>
      <c r="M36" s="37"/>
      <c r="N36" s="37"/>
      <c r="O36" s="37">
        <v>83.101969999999994</v>
      </c>
      <c r="P36" s="38">
        <v>39058.741119999999</v>
      </c>
      <c r="Q36" s="31"/>
      <c r="R36" s="31"/>
      <c r="S36" s="31"/>
      <c r="T36" s="31"/>
    </row>
    <row r="37" spans="1:20" ht="110.4" x14ac:dyDescent="0.3">
      <c r="A37" s="32" t="s">
        <v>66</v>
      </c>
      <c r="B37" s="37">
        <v>3298.3885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>
        <v>3298.3885</v>
      </c>
      <c r="Q37" s="31"/>
      <c r="R37" s="31"/>
      <c r="S37" s="31"/>
      <c r="T37" s="31"/>
    </row>
    <row r="38" spans="1:20" x14ac:dyDescent="0.3">
      <c r="A38" s="29" t="s">
        <v>67</v>
      </c>
      <c r="B38" s="38">
        <v>540509.17249999999</v>
      </c>
      <c r="C38" s="38">
        <v>223988.63626</v>
      </c>
      <c r="D38" s="38">
        <v>84016.409450000006</v>
      </c>
      <c r="E38" s="38">
        <v>45188.604650000001</v>
      </c>
      <c r="F38" s="38">
        <v>21447.88537</v>
      </c>
      <c r="G38" s="38">
        <v>91828.554789999995</v>
      </c>
      <c r="H38" s="38">
        <v>40731.642780000002</v>
      </c>
      <c r="I38" s="38">
        <v>29312.67553</v>
      </c>
      <c r="J38" s="38">
        <v>152218.42913999999</v>
      </c>
      <c r="K38" s="38">
        <v>24936.04016</v>
      </c>
      <c r="L38" s="38">
        <v>91057.745410000003</v>
      </c>
      <c r="M38" s="38">
        <v>34469.25202</v>
      </c>
      <c r="N38" s="38">
        <v>64550.291109999998</v>
      </c>
      <c r="O38" s="38">
        <v>46884.191529999996</v>
      </c>
      <c r="P38" s="38">
        <v>1491139.5307</v>
      </c>
      <c r="Q38" s="30"/>
      <c r="R38" s="30"/>
      <c r="S38" s="30"/>
      <c r="T38" s="30"/>
    </row>
    <row r="40" spans="1:20" x14ac:dyDescent="0.3">
      <c r="A40" s="66" t="s">
        <v>116</v>
      </c>
    </row>
  </sheetData>
  <pageMargins left="0.23" right="0.23622047244094491" top="0.17" bottom="0.31" header="0.17" footer="0.17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11</vt:i4>
      </vt:variant>
    </vt:vector>
  </HeadingPairs>
  <TitlesOfParts>
    <vt:vector size="13" baseType="lpstr">
      <vt:lpstr>Бюджетополучатели</vt:lpstr>
      <vt:lpstr>Муниципальные районы</vt:lpstr>
      <vt:lpstr>EndData</vt:lpstr>
      <vt:lpstr>EndData1</vt:lpstr>
      <vt:lpstr>EndData2</vt:lpstr>
      <vt:lpstr>period</vt:lpstr>
      <vt:lpstr>StartData</vt:lpstr>
      <vt:lpstr>StartData1</vt:lpstr>
      <vt:lpstr>Year</vt:lpstr>
      <vt:lpstr>Бюджетополучатели!Заголовки_для_печати</vt:lpstr>
      <vt:lpstr>'Муниципальные районы'!Заголовки_для_печати</vt:lpstr>
      <vt:lpstr>Бюджетополучатели!Область_печати</vt:lpstr>
      <vt:lpstr>'Муниципальные районы'!Область_печати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2016-12-19T03:24:53Z</dcterms:modified>
</cp:coreProperties>
</file>