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Учреждения!$19:$20</definedName>
    <definedName name="_xlnm.Print_Area" localSheetId="1">'Муниципальные районы'!$A$1:$P$30</definedName>
    <definedName name="_xlnm.Print_Area" localSheetId="0">Учреждения!$A$1:$E$64</definedName>
  </definedNames>
  <calcPr calcId="162913" refMode="R1C1"/>
</workbook>
</file>

<file path=xl/calcChain.xml><?xml version="1.0" encoding="utf-8"?>
<calcChain xmlns="http://schemas.openxmlformats.org/spreadsheetml/2006/main">
  <c r="E17" i="1" l="1"/>
  <c r="E8" i="1" s="1"/>
  <c r="E9" i="1"/>
  <c r="E16" i="1"/>
  <c r="E15" i="1"/>
  <c r="E14" i="1"/>
  <c r="E13" i="1"/>
  <c r="E12" i="1"/>
  <c r="E11" i="1"/>
  <c r="E10" i="1"/>
  <c r="B30" i="2"/>
  <c r="B29" i="2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<sst xmlns="http://schemas.openxmlformats.org/spreadsheetml/2006/main" count="107" uniqueCount="106">
  <si>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</si>
  <si>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</si>
  <si>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</si>
  <si>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</si>
  <si>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</si>
  <si>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</si>
  <si>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</si>
  <si>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</si>
  <si>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</si>
  <si>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</si>
  <si>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</si>
  <si>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</si>
  <si>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</si>
  <si>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</si>
  <si>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</si>
  <si>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</si>
  <si>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</si>
  <si>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</si>
  <si>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</si>
  <si>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</si>
  <si>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</si>
  <si>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</si>
  <si>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</si>
  <si>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</si>
  <si>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</si>
  <si>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</si>
  <si>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</si>
  <si>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</si>
  <si>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</si>
  <si>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</si>
  <si>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</si>
  <si>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</si>
  <si>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</si>
  <si>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</si>
  <si>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</si>
  <si>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</si>
  <si>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</si>
  <si>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</si>
  <si>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</si>
  <si>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</si>
  <si>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</si>
  <si>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</si>
  <si>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</si>
  <si>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</si>
  <si>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</si>
  <si>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</si>
  <si>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</si>
  <si>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</si>
  <si>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</si>
  <si>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</si>
  <si>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</si>
  <si>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</si>
  <si>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</si>
  <si>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</si>
  <si>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Всего:</t>
  </si>
  <si>
    <t>26.01.2017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</si>
  <si>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</si>
  <si>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</si>
  <si>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</si>
  <si>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</si>
  <si>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</si>
  <si>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</si>
  <si>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</si>
  <si>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</si>
  <si>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</si>
  <si>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</si>
  <si>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</si>
  <si>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</si>
  <si>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</si>
  <si>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</si>
  <si>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</si>
  <si>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</si>
  <si>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</si>
  <si>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</si>
  <si>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</si>
  <si>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</si>
  <si>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</si>
  <si>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</si>
  <si>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</si>
  <si>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</si>
  <si>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</si>
  <si>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</si>
  <si>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</si>
  <si>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</si>
  <si>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</si>
  <si>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</si>
  <si>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</si>
  <si>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</si>
  <si>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</si>
  <si>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</si>
  <si>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</si>
  <si>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</si>
  <si>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</si>
  <si>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</si>
  <si>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</si>
  <si>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</si>
  <si>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</si>
  <si>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</si>
  <si>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09.01.2017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</si>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</sst>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46" zoomScaleNormal="100" zoomScaleSheetLayoutView="100" workbookViewId="0">
      <selection activeCell="E18" sqref="E18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98</v>
      </c>
      <c r="G1" s="32" t="str">
        <f>TEXT(F1,"[$-FC19]ДД ММММ")</f>
        <v>09 января</v>
      </c>
      <c r="H1" s="32" t="str">
        <f>TEXT(F1,"[$-FC19]ДД.ММ.ГГГ \г")</f>
        <v>09.01.2017 г</v>
      </c>
    </row>
    <row r="2" spans="1:9" ht="15.6" x14ac:dyDescent="0.3">
      <c r="A2" s="45" t="str">
        <f>CONCATENATE("с ",G1," по ",G2,"ода")</f>
        <v>с 09 января по 26 января 2017 года</v>
      </c>
      <c r="B2" s="45"/>
      <c r="C2" s="45"/>
      <c r="D2" s="45"/>
      <c r="E2" s="45"/>
      <c r="F2" s="31" t="s">
        <v>55</v>
      </c>
      <c r="G2" s="32" t="str">
        <f>TEXT(F2,"[$-FC19]ДД ММММ ГГГ \г")</f>
        <v>26 января 2017 г</v>
      </c>
      <c r="H2" s="32" t="str">
        <f>TEXT(F2,"[$-FC19]ДД.ММ.ГГГ \г")</f>
        <v>26.01.2017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09.01.2017 г.</v>
      </c>
      <c r="B5" s="47"/>
      <c r="C5" s="47"/>
      <c r="D5" s="48"/>
      <c r="E5" s="8">
        <v>553170.80000000005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E17-E9</f>
        <v>711623.13605000032</v>
      </c>
    </row>
    <row r="9" spans="1:9" x14ac:dyDescent="0.3">
      <c r="A9" s="57" t="s">
        <v>4</v>
      </c>
      <c r="B9" s="56"/>
      <c r="C9" s="56"/>
      <c r="D9" s="56"/>
      <c r="E9" s="14">
        <f>SUM(E10:E16)</f>
        <v>3193992.9</v>
      </c>
    </row>
    <row r="10" spans="1:9" x14ac:dyDescent="0.3">
      <c r="A10" s="57" t="s">
        <v>99</v>
      </c>
      <c r="B10" s="56"/>
      <c r="C10" s="56"/>
      <c r="D10" s="56"/>
      <c r="E10" s="14">
        <f>3096284.4</f>
        <v>3096284.4</v>
      </c>
    </row>
    <row r="11" spans="1:9" ht="30.6" customHeight="1" x14ac:dyDescent="0.3">
      <c r="A11" s="57" t="s">
        <v>100</v>
      </c>
      <c r="B11" s="56"/>
      <c r="C11" s="56"/>
      <c r="D11" s="56"/>
      <c r="E11" s="14">
        <f>41737</f>
        <v>41737</v>
      </c>
    </row>
    <row r="12" spans="1:9" ht="30" customHeight="1" x14ac:dyDescent="0.3">
      <c r="A12" s="57" t="s">
        <v>101</v>
      </c>
      <c r="B12" s="56"/>
      <c r="C12" s="56"/>
      <c r="D12" s="56"/>
      <c r="E12" s="14">
        <f>21225</f>
        <v>21225</v>
      </c>
    </row>
    <row r="13" spans="1:9" ht="28.8" customHeight="1" x14ac:dyDescent="0.3">
      <c r="A13" s="57" t="s">
        <v>102</v>
      </c>
      <c r="B13" s="56"/>
      <c r="C13" s="56"/>
      <c r="D13" s="56"/>
      <c r="E13" s="14">
        <f>6063.4+12830.7</f>
        <v>18894.099999999999</v>
      </c>
    </row>
    <row r="14" spans="1:9" ht="40.200000000000003" customHeight="1" x14ac:dyDescent="0.3">
      <c r="A14" s="57" t="s">
        <v>103</v>
      </c>
      <c r="B14" s="56"/>
      <c r="C14" s="56"/>
      <c r="D14" s="56"/>
      <c r="E14" s="14">
        <f>9302.8+124.1</f>
        <v>9426.9</v>
      </c>
    </row>
    <row r="15" spans="1:9" ht="31.2" customHeight="1" x14ac:dyDescent="0.3">
      <c r="A15" s="57" t="s">
        <v>104</v>
      </c>
      <c r="B15" s="56"/>
      <c r="C15" s="56"/>
      <c r="D15" s="56"/>
      <c r="E15" s="14">
        <f>5397.1+1047.4</f>
        <v>6444.5</v>
      </c>
    </row>
    <row r="16" spans="1:9" ht="30" customHeight="1" x14ac:dyDescent="0.3">
      <c r="A16" s="57" t="s">
        <v>105</v>
      </c>
      <c r="B16" s="56"/>
      <c r="C16" s="56"/>
      <c r="D16" s="56"/>
      <c r="E16" s="14">
        <f>-18.4-0.6</f>
        <v>-19</v>
      </c>
    </row>
    <row r="17" spans="1:5" x14ac:dyDescent="0.3">
      <c r="A17" s="49" t="s">
        <v>5</v>
      </c>
      <c r="B17" s="50"/>
      <c r="C17" s="50"/>
      <c r="D17" s="50"/>
      <c r="E17" s="13">
        <f>'Муниципальные районы'!B30-Учреждения!E5+'Муниципальные районы'!B29</f>
        <v>3905616.0360500002</v>
      </c>
    </row>
    <row r="18" spans="1:5" x14ac:dyDescent="0.3">
      <c r="A18" s="15"/>
      <c r="B18" s="16"/>
      <c r="C18" s="16"/>
      <c r="D18" s="6"/>
      <c r="E18" s="17"/>
    </row>
    <row r="19" spans="1:5" x14ac:dyDescent="0.3">
      <c r="A19" s="51" t="s">
        <v>14</v>
      </c>
      <c r="B19" s="53" t="s">
        <v>6</v>
      </c>
      <c r="C19" s="54" t="s">
        <v>7</v>
      </c>
      <c r="D19" s="54"/>
      <c r="E19" s="54"/>
    </row>
    <row r="20" spans="1:5" ht="82.8" x14ac:dyDescent="0.3">
      <c r="A20" s="52"/>
      <c r="B20" s="53"/>
      <c r="C20" s="18" t="s">
        <v>8</v>
      </c>
      <c r="D20" s="18" t="s">
        <v>9</v>
      </c>
      <c r="E20" s="18" t="s">
        <v>10</v>
      </c>
    </row>
    <row r="21" spans="1:5" x14ac:dyDescent="0.3">
      <c r="A21" s="21" t="s">
        <v>56</v>
      </c>
      <c r="B21" s="19">
        <v>15025.69202</v>
      </c>
      <c r="C21" s="19">
        <v>10209.119430000001</v>
      </c>
      <c r="D21" s="19">
        <v>2867.5935599999998</v>
      </c>
      <c r="E21" s="19">
        <v>237.15199999999999</v>
      </c>
    </row>
    <row r="22" spans="1:5" x14ac:dyDescent="0.3">
      <c r="A22" s="21" t="s">
        <v>57</v>
      </c>
      <c r="B22" s="19">
        <v>2575.2649999999999</v>
      </c>
      <c r="C22" s="19">
        <v>2000</v>
      </c>
      <c r="D22" s="19"/>
      <c r="E22" s="19"/>
    </row>
    <row r="23" spans="1:5" x14ac:dyDescent="0.3">
      <c r="A23" s="21" t="s">
        <v>58</v>
      </c>
      <c r="B23" s="19">
        <v>3616</v>
      </c>
      <c r="C23" s="19">
        <v>3616</v>
      </c>
      <c r="D23" s="19"/>
      <c r="E23" s="19"/>
    </row>
    <row r="24" spans="1:5" x14ac:dyDescent="0.3">
      <c r="A24" s="21" t="s">
        <v>59</v>
      </c>
      <c r="B24" s="19">
        <v>88005.2408</v>
      </c>
      <c r="C24" s="19">
        <v>6213</v>
      </c>
      <c r="D24" s="19">
        <v>494.2808</v>
      </c>
      <c r="E24" s="19"/>
    </row>
    <row r="25" spans="1:5" ht="27.6" x14ac:dyDescent="0.3">
      <c r="A25" s="21" t="s">
        <v>60</v>
      </c>
      <c r="B25" s="19">
        <v>2254.6504599999998</v>
      </c>
      <c r="C25" s="19">
        <v>1086.5999999999999</v>
      </c>
      <c r="D25" s="19">
        <v>3.80274</v>
      </c>
      <c r="E25" s="19"/>
    </row>
    <row r="26" spans="1:5" x14ac:dyDescent="0.3">
      <c r="A26" s="21" t="s">
        <v>61</v>
      </c>
      <c r="B26" s="19">
        <v>4714.1983</v>
      </c>
      <c r="C26" s="19">
        <v>800</v>
      </c>
      <c r="D26" s="19"/>
      <c r="E26" s="19"/>
    </row>
    <row r="27" spans="1:5" x14ac:dyDescent="0.3">
      <c r="A27" s="21" t="s">
        <v>62</v>
      </c>
      <c r="B27" s="19">
        <v>2259.1573899999999</v>
      </c>
      <c r="C27" s="19">
        <v>1500</v>
      </c>
      <c r="D27" s="19">
        <v>400</v>
      </c>
      <c r="E27" s="19"/>
    </row>
    <row r="28" spans="1:5" ht="27.6" x14ac:dyDescent="0.3">
      <c r="A28" s="21" t="s">
        <v>63</v>
      </c>
      <c r="B28" s="19">
        <v>7054.1265999999996</v>
      </c>
      <c r="C28" s="19">
        <v>4060</v>
      </c>
      <c r="D28" s="19">
        <v>1365</v>
      </c>
      <c r="E28" s="19"/>
    </row>
    <row r="29" spans="1:5" x14ac:dyDescent="0.3">
      <c r="A29" s="21" t="s">
        <v>64</v>
      </c>
      <c r="B29" s="19">
        <v>10124.367</v>
      </c>
      <c r="C29" s="19">
        <v>4542.4170000000004</v>
      </c>
      <c r="D29" s="19">
        <v>1131.173</v>
      </c>
      <c r="E29" s="19"/>
    </row>
    <row r="30" spans="1:5" x14ac:dyDescent="0.3">
      <c r="A30" s="21" t="s">
        <v>65</v>
      </c>
      <c r="B30" s="19">
        <v>92458.61666</v>
      </c>
      <c r="C30" s="19">
        <v>6910</v>
      </c>
      <c r="D30" s="19">
        <v>1803</v>
      </c>
      <c r="E30" s="19">
        <v>89.030699999999996</v>
      </c>
    </row>
    <row r="31" spans="1:5" x14ac:dyDescent="0.3">
      <c r="A31" s="21" t="s">
        <v>66</v>
      </c>
      <c r="B31" s="19">
        <v>171319.79375000001</v>
      </c>
      <c r="C31" s="19">
        <v>1826.2728300000001</v>
      </c>
      <c r="D31" s="19">
        <v>390.24038999999999</v>
      </c>
      <c r="E31" s="19">
        <v>176.63207</v>
      </c>
    </row>
    <row r="32" spans="1:5" x14ac:dyDescent="0.3">
      <c r="A32" s="21" t="s">
        <v>67</v>
      </c>
      <c r="B32" s="19">
        <v>447532.27877999999</v>
      </c>
      <c r="C32" s="19">
        <v>8885</v>
      </c>
      <c r="D32" s="19">
        <v>1545.2</v>
      </c>
      <c r="E32" s="19">
        <v>235656.10281000001</v>
      </c>
    </row>
    <row r="33" spans="1:5" x14ac:dyDescent="0.3">
      <c r="A33" s="21" t="s">
        <v>68</v>
      </c>
      <c r="B33" s="19">
        <v>453663.11021000001</v>
      </c>
      <c r="C33" s="19">
        <v>5105.9922999999999</v>
      </c>
      <c r="D33" s="19">
        <v>3000</v>
      </c>
      <c r="E33" s="19">
        <v>324652.28012000001</v>
      </c>
    </row>
    <row r="34" spans="1:5" x14ac:dyDescent="0.3">
      <c r="A34" s="21" t="s">
        <v>69</v>
      </c>
      <c r="B34" s="19">
        <v>58828.249000000003</v>
      </c>
      <c r="C34" s="19">
        <v>2063</v>
      </c>
      <c r="D34" s="19">
        <v>550</v>
      </c>
      <c r="E34" s="19"/>
    </row>
    <row r="35" spans="1:5" ht="27.6" x14ac:dyDescent="0.3">
      <c r="A35" s="21" t="s">
        <v>70</v>
      </c>
      <c r="B35" s="19">
        <v>66684.623000000007</v>
      </c>
      <c r="C35" s="19">
        <v>59477</v>
      </c>
      <c r="D35" s="19">
        <v>1080.77</v>
      </c>
      <c r="E35" s="19"/>
    </row>
    <row r="36" spans="1:5" x14ac:dyDescent="0.3">
      <c r="A36" s="21" t="s">
        <v>71</v>
      </c>
      <c r="B36" s="19">
        <v>11785.63697</v>
      </c>
      <c r="C36" s="19">
        <v>1367</v>
      </c>
      <c r="D36" s="19">
        <v>412.834</v>
      </c>
      <c r="E36" s="19"/>
    </row>
    <row r="37" spans="1:5" x14ac:dyDescent="0.3">
      <c r="A37" s="21" t="s">
        <v>72</v>
      </c>
      <c r="B37" s="19">
        <v>2271.2645900000002</v>
      </c>
      <c r="C37" s="19">
        <v>1060</v>
      </c>
      <c r="D37" s="19">
        <v>500</v>
      </c>
      <c r="E37" s="19"/>
    </row>
    <row r="38" spans="1:5" x14ac:dyDescent="0.3">
      <c r="A38" s="21" t="s">
        <v>73</v>
      </c>
      <c r="B38" s="19">
        <v>1304.6722199999999</v>
      </c>
      <c r="C38" s="19">
        <v>840.52648999999997</v>
      </c>
      <c r="D38" s="19">
        <v>14.703329999999999</v>
      </c>
      <c r="E38" s="19"/>
    </row>
    <row r="39" spans="1:5" x14ac:dyDescent="0.3">
      <c r="A39" s="21" t="s">
        <v>74</v>
      </c>
      <c r="B39" s="19">
        <v>1311.32428</v>
      </c>
      <c r="C39" s="19">
        <v>712</v>
      </c>
      <c r="D39" s="19">
        <v>3.1522000000000001</v>
      </c>
      <c r="E39" s="19"/>
    </row>
    <row r="40" spans="1:5" ht="27.6" x14ac:dyDescent="0.3">
      <c r="A40" s="21" t="s">
        <v>75</v>
      </c>
      <c r="B40" s="19">
        <v>32085.240659999999</v>
      </c>
      <c r="C40" s="19">
        <v>13206.458000000001</v>
      </c>
      <c r="D40" s="19">
        <v>2731.0859999999998</v>
      </c>
      <c r="E40" s="19">
        <v>11731.2268</v>
      </c>
    </row>
    <row r="41" spans="1:5" x14ac:dyDescent="0.3">
      <c r="A41" s="21" t="s">
        <v>76</v>
      </c>
      <c r="B41" s="19">
        <v>13261.995800000001</v>
      </c>
      <c r="C41" s="19">
        <v>353</v>
      </c>
      <c r="D41" s="19"/>
      <c r="E41" s="19"/>
    </row>
    <row r="42" spans="1:5" x14ac:dyDescent="0.3">
      <c r="A42" s="21" t="s">
        <v>77</v>
      </c>
      <c r="B42" s="19">
        <v>68831.473459999994</v>
      </c>
      <c r="C42" s="19">
        <v>4152.8329999999996</v>
      </c>
      <c r="D42" s="19">
        <v>665.34699999999998</v>
      </c>
      <c r="E42" s="19"/>
    </row>
    <row r="43" spans="1:5" x14ac:dyDescent="0.3">
      <c r="A43" s="21" t="s">
        <v>78</v>
      </c>
      <c r="B43" s="19">
        <v>20183.964</v>
      </c>
      <c r="C43" s="19">
        <v>12000</v>
      </c>
      <c r="D43" s="19">
        <v>3846.4</v>
      </c>
      <c r="E43" s="19"/>
    </row>
    <row r="44" spans="1:5" x14ac:dyDescent="0.3">
      <c r="A44" s="21" t="s">
        <v>79</v>
      </c>
      <c r="B44" s="19">
        <v>4384.6670000000004</v>
      </c>
      <c r="C44" s="19">
        <v>2793.6669999999999</v>
      </c>
      <c r="D44" s="19">
        <v>700</v>
      </c>
      <c r="E44" s="19"/>
    </row>
    <row r="45" spans="1:5" x14ac:dyDescent="0.3">
      <c r="A45" s="21" t="s">
        <v>80</v>
      </c>
      <c r="B45" s="19">
        <v>395.00680999999997</v>
      </c>
      <c r="C45" s="19">
        <v>395</v>
      </c>
      <c r="D45" s="19"/>
      <c r="E45" s="19"/>
    </row>
    <row r="46" spans="1:5" x14ac:dyDescent="0.3">
      <c r="A46" s="21" t="s">
        <v>81</v>
      </c>
      <c r="B46" s="19">
        <v>4318.3503799999999</v>
      </c>
      <c r="C46" s="19">
        <v>2000</v>
      </c>
      <c r="D46" s="19">
        <v>700.1</v>
      </c>
      <c r="E46" s="19"/>
    </row>
    <row r="47" spans="1:5" x14ac:dyDescent="0.3">
      <c r="A47" s="21" t="s">
        <v>82</v>
      </c>
      <c r="B47" s="19">
        <v>2860</v>
      </c>
      <c r="C47" s="19">
        <v>1850</v>
      </c>
      <c r="D47" s="19">
        <v>560</v>
      </c>
      <c r="E47" s="19"/>
    </row>
    <row r="48" spans="1:5" x14ac:dyDescent="0.3">
      <c r="A48" s="21" t="s">
        <v>83</v>
      </c>
      <c r="B48" s="19">
        <v>2043.7479800000001</v>
      </c>
      <c r="C48" s="19">
        <v>1282</v>
      </c>
      <c r="D48" s="19">
        <v>350</v>
      </c>
      <c r="E48" s="19"/>
    </row>
    <row r="49" spans="1:5" x14ac:dyDescent="0.3">
      <c r="A49" s="21" t="s">
        <v>84</v>
      </c>
      <c r="B49" s="19">
        <v>2372.933</v>
      </c>
      <c r="C49" s="19">
        <v>1567.8330000000001</v>
      </c>
      <c r="D49" s="19">
        <v>385.5</v>
      </c>
      <c r="E49" s="19"/>
    </row>
    <row r="50" spans="1:5" x14ac:dyDescent="0.3">
      <c r="A50" s="21" t="s">
        <v>85</v>
      </c>
      <c r="B50" s="19">
        <v>104.96908999999999</v>
      </c>
      <c r="C50" s="19">
        <v>78</v>
      </c>
      <c r="D50" s="19"/>
      <c r="E50" s="19"/>
    </row>
    <row r="51" spans="1:5" x14ac:dyDescent="0.3">
      <c r="A51" s="21" t="s">
        <v>86</v>
      </c>
      <c r="B51" s="19">
        <v>388544.21833</v>
      </c>
      <c r="C51" s="19">
        <v>10216.790000000001</v>
      </c>
      <c r="D51" s="19">
        <v>2244.864</v>
      </c>
      <c r="E51" s="19"/>
    </row>
    <row r="52" spans="1:5" ht="27.6" x14ac:dyDescent="0.3">
      <c r="A52" s="21" t="s">
        <v>87</v>
      </c>
      <c r="B52" s="19">
        <v>52.387349999999998</v>
      </c>
      <c r="C52" s="19">
        <v>50.887349999999998</v>
      </c>
      <c r="D52" s="19"/>
      <c r="E52" s="19"/>
    </row>
    <row r="53" spans="1:5" x14ac:dyDescent="0.3">
      <c r="A53" s="21" t="s">
        <v>88</v>
      </c>
      <c r="B53" s="19">
        <v>3057.5050099999999</v>
      </c>
      <c r="C53" s="19">
        <v>2320.3917700000002</v>
      </c>
      <c r="D53" s="19">
        <v>500.81324000000001</v>
      </c>
      <c r="E53" s="19"/>
    </row>
    <row r="54" spans="1:5" x14ac:dyDescent="0.3">
      <c r="A54" s="21" t="s">
        <v>89</v>
      </c>
      <c r="B54" s="19">
        <v>2434.1507499999998</v>
      </c>
      <c r="C54" s="19">
        <v>1693</v>
      </c>
      <c r="D54" s="19">
        <v>525</v>
      </c>
      <c r="E54" s="19"/>
    </row>
    <row r="55" spans="1:5" x14ac:dyDescent="0.3">
      <c r="A55" s="21" t="s">
        <v>90</v>
      </c>
      <c r="B55" s="19">
        <v>104874.32395000001</v>
      </c>
      <c r="C55" s="19">
        <v>4011.9</v>
      </c>
      <c r="D55" s="19">
        <v>1138.6472699999999</v>
      </c>
      <c r="E55" s="19">
        <v>200</v>
      </c>
    </row>
    <row r="56" spans="1:5" x14ac:dyDescent="0.3">
      <c r="A56" s="21" t="s">
        <v>91</v>
      </c>
      <c r="B56" s="19">
        <v>20702.98432</v>
      </c>
      <c r="C56" s="19">
        <v>188.45632000000001</v>
      </c>
      <c r="D56" s="19">
        <v>72.748000000000005</v>
      </c>
      <c r="E56" s="19"/>
    </row>
    <row r="57" spans="1:5" x14ac:dyDescent="0.3">
      <c r="A57" s="21" t="s">
        <v>92</v>
      </c>
      <c r="B57" s="19">
        <v>669.17984000000001</v>
      </c>
      <c r="C57" s="19">
        <v>270</v>
      </c>
      <c r="D57" s="19"/>
      <c r="E57" s="19"/>
    </row>
    <row r="58" spans="1:5" x14ac:dyDescent="0.3">
      <c r="A58" s="21" t="s">
        <v>93</v>
      </c>
      <c r="B58" s="19">
        <v>3538.15</v>
      </c>
      <c r="C58" s="19">
        <v>1455.92</v>
      </c>
      <c r="D58" s="19">
        <v>439.69</v>
      </c>
      <c r="E58" s="19"/>
    </row>
    <row r="59" spans="1:5" x14ac:dyDescent="0.3">
      <c r="A59" s="21" t="s">
        <v>94</v>
      </c>
      <c r="B59" s="19">
        <v>1958.1004</v>
      </c>
      <c r="C59" s="19">
        <v>1574.37</v>
      </c>
      <c r="D59" s="19">
        <v>365.93689999999998</v>
      </c>
      <c r="E59" s="19"/>
    </row>
    <row r="60" spans="1:5" x14ac:dyDescent="0.3">
      <c r="A60" s="21" t="s">
        <v>95</v>
      </c>
      <c r="B60" s="19">
        <v>11663.58531</v>
      </c>
      <c r="C60" s="19">
        <v>2200</v>
      </c>
      <c r="D60" s="19">
        <v>530</v>
      </c>
      <c r="E60" s="19"/>
    </row>
    <row r="61" spans="1:5" x14ac:dyDescent="0.3">
      <c r="A61" s="21" t="s">
        <v>96</v>
      </c>
      <c r="B61" s="19">
        <v>265.2</v>
      </c>
      <c r="C61" s="19">
        <v>200</v>
      </c>
      <c r="D61" s="19"/>
      <c r="E61" s="19"/>
    </row>
    <row r="62" spans="1:5" x14ac:dyDescent="0.3">
      <c r="A62" s="23" t="s">
        <v>97</v>
      </c>
      <c r="B62" s="20">
        <v>2131390.4004700002</v>
      </c>
      <c r="C62" s="20">
        <v>186134.43449000001</v>
      </c>
      <c r="D62" s="20">
        <v>31317.882430000001</v>
      </c>
      <c r="E62" s="20">
        <v>572742.42449999996</v>
      </c>
    </row>
  </sheetData>
  <mergeCells count="17">
    <mergeCell ref="A16:D16"/>
    <mergeCell ref="A1:E1"/>
    <mergeCell ref="A2:E2"/>
    <mergeCell ref="A5:D5"/>
    <mergeCell ref="A17:D17"/>
    <mergeCell ref="A19:A20"/>
    <mergeCell ref="B19:B20"/>
    <mergeCell ref="C19:E1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BreakPreview" zoomScaleNormal="100" zoomScaleSheetLayoutView="100" workbookViewId="0">
      <selection activeCell="M30" sqref="M30"/>
    </sheetView>
  </sheetViews>
  <sheetFormatPr defaultRowHeight="14.4" x14ac:dyDescent="0.3"/>
  <cols>
    <col min="1" max="1" width="38.33203125" customWidth="1"/>
    <col min="2" max="2" width="13.109375" customWidth="1"/>
    <col min="3" max="3" width="13.5546875" customWidth="1"/>
    <col min="4" max="4" width="13.109375" customWidth="1"/>
    <col min="5" max="5" width="13.5546875" customWidth="1"/>
    <col min="6" max="6" width="14.33203125" customWidth="1"/>
    <col min="7" max="8" width="14" customWidth="1"/>
    <col min="9" max="9" width="12.88671875" customWidth="1"/>
    <col min="10" max="10" width="12.6640625" customWidth="1"/>
    <col min="11" max="11" width="11" customWidth="1"/>
    <col min="12" max="12" width="13.5546875" customWidth="1"/>
    <col min="13" max="13" width="13.77734375" customWidth="1"/>
    <col min="14" max="14" width="14" customWidth="1"/>
    <col min="15" max="15" width="13" customWidth="1"/>
    <col min="16" max="16" width="11" customWidth="1"/>
  </cols>
  <sheetData>
    <row r="1" spans="1:20" s="29" customFormat="1" ht="15.6" x14ac:dyDescent="0.3">
      <c r="A1" s="43" t="s">
        <v>55</v>
      </c>
      <c r="C1" s="30" t="s">
        <v>13</v>
      </c>
    </row>
    <row r="2" spans="1:20" x14ac:dyDescent="0.3">
      <c r="A2" s="38" t="str">
        <f>TEXT(EndData2,"[$-FC19]ДД.ММ.ГГГ")</f>
        <v>26.01.2017</v>
      </c>
      <c r="B2" s="38">
        <f>A2+1</f>
        <v>42762</v>
      </c>
      <c r="C2" s="44" t="str">
        <f>TEXT(B2,"[$-FC19]ДД.ММ.ГГГ")</f>
        <v>27.01.2017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1368.25</v>
      </c>
      <c r="K4" s="40">
        <v>185.25919999999999</v>
      </c>
      <c r="L4" s="40"/>
      <c r="M4" s="40"/>
      <c r="N4" s="40"/>
      <c r="O4" s="40"/>
      <c r="P4" s="26">
        <v>1553.5092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18266.833999999999</v>
      </c>
      <c r="D5" s="40">
        <v>19454.166000000001</v>
      </c>
      <c r="E5" s="40">
        <v>7950.1660000000002</v>
      </c>
      <c r="F5" s="40">
        <v>7306.58</v>
      </c>
      <c r="G5" s="40">
        <v>19720.75</v>
      </c>
      <c r="H5" s="40">
        <v>6873.7493999999997</v>
      </c>
      <c r="I5" s="40">
        <v>4300</v>
      </c>
      <c r="J5" s="40">
        <v>829.83299999999997</v>
      </c>
      <c r="K5" s="40">
        <v>5304.0442000000003</v>
      </c>
      <c r="L5" s="40"/>
      <c r="M5" s="40">
        <v>9648.9169999999995</v>
      </c>
      <c r="N5" s="40"/>
      <c r="O5" s="40">
        <v>19261.307000000001</v>
      </c>
      <c r="P5" s="26">
        <v>118916.3466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150</v>
      </c>
      <c r="C6" s="40">
        <v>316.66699999999997</v>
      </c>
      <c r="D6" s="40">
        <v>75</v>
      </c>
      <c r="E6" s="40"/>
      <c r="F6" s="40"/>
      <c r="G6" s="40">
        <v>75</v>
      </c>
      <c r="H6" s="40"/>
      <c r="I6" s="40"/>
      <c r="J6" s="40">
        <v>154.166</v>
      </c>
      <c r="K6" s="40"/>
      <c r="L6" s="40"/>
      <c r="M6" s="40"/>
      <c r="N6" s="40"/>
      <c r="O6" s="40"/>
      <c r="P6" s="26">
        <v>770.83299999999997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44000</v>
      </c>
      <c r="C7" s="40">
        <v>82524.843680000005</v>
      </c>
      <c r="D7" s="40">
        <v>16959.332999999999</v>
      </c>
      <c r="E7" s="40">
        <v>9909.75</v>
      </c>
      <c r="F7" s="40">
        <v>4606.5</v>
      </c>
      <c r="G7" s="40">
        <v>17788.25</v>
      </c>
      <c r="H7" s="40">
        <v>7151.9714000000004</v>
      </c>
      <c r="I7" s="40">
        <v>1200</v>
      </c>
      <c r="J7" s="40">
        <v>17754.034</v>
      </c>
      <c r="K7" s="40">
        <v>2949.2365</v>
      </c>
      <c r="L7" s="40"/>
      <c r="M7" s="40">
        <v>10342.5</v>
      </c>
      <c r="N7" s="40"/>
      <c r="O7" s="40">
        <v>18756.616000000002</v>
      </c>
      <c r="P7" s="26">
        <v>233943.03458000001</v>
      </c>
      <c r="Q7" s="27"/>
      <c r="R7" s="27"/>
      <c r="S7" s="27"/>
      <c r="T7" s="27"/>
    </row>
    <row r="8" spans="1:20" ht="79.8" x14ac:dyDescent="0.3">
      <c r="A8" s="25" t="s">
        <v>35</v>
      </c>
      <c r="B8" s="40">
        <v>71.5</v>
      </c>
      <c r="C8" s="40"/>
      <c r="D8" s="40">
        <v>65.599999999999994</v>
      </c>
      <c r="E8" s="40">
        <v>127.1</v>
      </c>
      <c r="F8" s="40">
        <v>65.599999999999994</v>
      </c>
      <c r="G8" s="40">
        <v>45.1</v>
      </c>
      <c r="H8" s="40">
        <v>45.1</v>
      </c>
      <c r="I8" s="40">
        <v>24.6</v>
      </c>
      <c r="J8" s="40">
        <v>30.146000000000001</v>
      </c>
      <c r="K8" s="40">
        <v>3.1080000000000001</v>
      </c>
      <c r="L8" s="40">
        <v>12.29508</v>
      </c>
      <c r="M8" s="40">
        <v>10.587429999999999</v>
      </c>
      <c r="N8" s="40">
        <v>12.29508</v>
      </c>
      <c r="O8" s="40"/>
      <c r="P8" s="26">
        <v>513.03159000000005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>
        <v>4003.1669999999999</v>
      </c>
      <c r="D9" s="40">
        <v>632</v>
      </c>
      <c r="E9" s="40">
        <v>607.75</v>
      </c>
      <c r="F9" s="40">
        <v>156.166</v>
      </c>
      <c r="G9" s="40">
        <v>612</v>
      </c>
      <c r="H9" s="40">
        <v>153.27199999999999</v>
      </c>
      <c r="I9" s="40">
        <v>43</v>
      </c>
      <c r="J9" s="40"/>
      <c r="K9" s="40"/>
      <c r="L9" s="40">
        <v>258.56319999999999</v>
      </c>
      <c r="M9" s="40">
        <v>232.333</v>
      </c>
      <c r="N9" s="40"/>
      <c r="O9" s="40">
        <v>142.91</v>
      </c>
      <c r="P9" s="26">
        <v>6841.1611999999996</v>
      </c>
      <c r="Q9" s="27"/>
      <c r="R9" s="27"/>
      <c r="S9" s="27"/>
      <c r="T9" s="27"/>
    </row>
    <row r="10" spans="1:20" ht="93" x14ac:dyDescent="0.3">
      <c r="A10" s="25" t="s">
        <v>37</v>
      </c>
      <c r="B10" s="40">
        <v>500</v>
      </c>
      <c r="C10" s="40">
        <v>258.334</v>
      </c>
      <c r="D10" s="40">
        <v>172.25</v>
      </c>
      <c r="E10" s="40">
        <v>70</v>
      </c>
      <c r="F10" s="40">
        <v>86.082999999999998</v>
      </c>
      <c r="G10" s="40">
        <v>86.083340000000007</v>
      </c>
      <c r="H10" s="40">
        <v>71.5</v>
      </c>
      <c r="I10" s="40">
        <v>24.1</v>
      </c>
      <c r="J10" s="40">
        <v>77.510999999999996</v>
      </c>
      <c r="K10" s="40">
        <v>92.796199999999999</v>
      </c>
      <c r="L10" s="40">
        <v>92.796199999999999</v>
      </c>
      <c r="M10" s="40">
        <v>75.5</v>
      </c>
      <c r="N10" s="40">
        <v>92.796199999999999</v>
      </c>
      <c r="O10" s="40">
        <v>57.661000000000001</v>
      </c>
      <c r="P10" s="26">
        <v>1757.41094</v>
      </c>
      <c r="Q10" s="27"/>
      <c r="R10" s="27"/>
      <c r="S10" s="27"/>
      <c r="T10" s="27"/>
    </row>
    <row r="11" spans="1:20" ht="53.4" x14ac:dyDescent="0.3">
      <c r="A11" s="25" t="s">
        <v>38</v>
      </c>
      <c r="B11" s="40">
        <v>480</v>
      </c>
      <c r="C11" s="40">
        <v>405.16300000000001</v>
      </c>
      <c r="D11" s="40">
        <v>600</v>
      </c>
      <c r="E11" s="40">
        <v>171.6</v>
      </c>
      <c r="F11" s="40">
        <v>75.8</v>
      </c>
      <c r="G11" s="40">
        <v>390</v>
      </c>
      <c r="H11" s="40">
        <v>65.099999999999994</v>
      </c>
      <c r="I11" s="40">
        <v>36.799999999999997</v>
      </c>
      <c r="J11" s="40">
        <v>266.68</v>
      </c>
      <c r="K11" s="40">
        <v>65.099999999999994</v>
      </c>
      <c r="L11" s="40">
        <v>137.10337999999999</v>
      </c>
      <c r="M11" s="40">
        <v>80</v>
      </c>
      <c r="N11" s="40">
        <v>79</v>
      </c>
      <c r="O11" s="40">
        <v>83.582689999999999</v>
      </c>
      <c r="P11" s="26">
        <v>2935.9290700000001</v>
      </c>
      <c r="Q11" s="27"/>
      <c r="R11" s="27"/>
      <c r="S11" s="27"/>
      <c r="T11" s="27"/>
    </row>
    <row r="12" spans="1:20" ht="79.8" x14ac:dyDescent="0.3">
      <c r="A12" s="25" t="s">
        <v>39</v>
      </c>
      <c r="B12" s="40">
        <v>1129.03</v>
      </c>
      <c r="C12" s="40">
        <v>1429.8440000000001</v>
      </c>
      <c r="D12" s="40">
        <v>170</v>
      </c>
      <c r="E12" s="40">
        <v>177.2</v>
      </c>
      <c r="F12" s="40">
        <v>94.7</v>
      </c>
      <c r="G12" s="40">
        <v>151.6</v>
      </c>
      <c r="H12" s="40">
        <v>90.567999999999998</v>
      </c>
      <c r="I12" s="40">
        <v>101.8</v>
      </c>
      <c r="J12" s="40">
        <v>249.65600000000001</v>
      </c>
      <c r="K12" s="40">
        <v>102.7</v>
      </c>
      <c r="L12" s="40">
        <v>294.19186000000002</v>
      </c>
      <c r="M12" s="40">
        <v>30</v>
      </c>
      <c r="N12" s="40">
        <v>243.73491999999999</v>
      </c>
      <c r="O12" s="40">
        <v>168.17993999999999</v>
      </c>
      <c r="P12" s="26">
        <v>4433.2047199999997</v>
      </c>
      <c r="Q12" s="27"/>
      <c r="R12" s="27"/>
      <c r="S12" s="27"/>
      <c r="T12" s="27"/>
    </row>
    <row r="13" spans="1:20" ht="106.2" x14ac:dyDescent="0.3">
      <c r="A13" s="25" t="s">
        <v>40</v>
      </c>
      <c r="B13" s="40">
        <v>24666.494480000001</v>
      </c>
      <c r="C13" s="40">
        <v>2145.75</v>
      </c>
      <c r="D13" s="40">
        <v>175</v>
      </c>
      <c r="E13" s="40"/>
      <c r="F13" s="40"/>
      <c r="G13" s="40"/>
      <c r="H13" s="40"/>
      <c r="I13" s="40"/>
      <c r="J13" s="40">
        <v>280</v>
      </c>
      <c r="K13" s="40"/>
      <c r="L13" s="40"/>
      <c r="M13" s="40"/>
      <c r="N13" s="40"/>
      <c r="O13" s="40"/>
      <c r="P13" s="26">
        <v>27267.244480000001</v>
      </c>
      <c r="Q13" s="27"/>
      <c r="R13" s="27"/>
      <c r="S13" s="27"/>
      <c r="T13" s="27"/>
    </row>
    <row r="14" spans="1:20" ht="93" x14ac:dyDescent="0.3">
      <c r="A14" s="25" t="s">
        <v>41</v>
      </c>
      <c r="B14" s="40"/>
      <c r="C14" s="40">
        <v>4000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6">
        <v>4000</v>
      </c>
      <c r="Q14" s="27"/>
      <c r="R14" s="27"/>
      <c r="S14" s="27"/>
      <c r="T14" s="27"/>
    </row>
    <row r="15" spans="1:20" ht="79.8" x14ac:dyDescent="0.3">
      <c r="A15" s="25" t="s">
        <v>42</v>
      </c>
      <c r="B15" s="40">
        <v>133</v>
      </c>
      <c r="C15" s="40">
        <v>218.89</v>
      </c>
      <c r="D15" s="40"/>
      <c r="E15" s="40"/>
      <c r="F15" s="40"/>
      <c r="G15" s="40">
        <v>28.131</v>
      </c>
      <c r="H15" s="40"/>
      <c r="I15" s="40"/>
      <c r="J15" s="40">
        <v>37.6</v>
      </c>
      <c r="K15" s="40"/>
      <c r="L15" s="40"/>
      <c r="M15" s="40">
        <v>11.42</v>
      </c>
      <c r="N15" s="40"/>
      <c r="O15" s="40"/>
      <c r="P15" s="26">
        <v>429.041</v>
      </c>
      <c r="Q15" s="27"/>
      <c r="R15" s="27"/>
      <c r="S15" s="27"/>
      <c r="T15" s="27"/>
    </row>
    <row r="16" spans="1:20" ht="317.39999999999998" x14ac:dyDescent="0.3">
      <c r="A16" s="25" t="s">
        <v>43</v>
      </c>
      <c r="B16" s="40">
        <v>15410</v>
      </c>
      <c r="C16" s="40">
        <v>7000</v>
      </c>
      <c r="D16" s="40">
        <v>1810</v>
      </c>
      <c r="E16" s="40">
        <v>1950</v>
      </c>
      <c r="F16" s="40">
        <v>240</v>
      </c>
      <c r="G16" s="40">
        <v>2500</v>
      </c>
      <c r="H16" s="40">
        <v>1044.1579999999999</v>
      </c>
      <c r="I16" s="40">
        <v>136</v>
      </c>
      <c r="J16" s="40">
        <v>3950</v>
      </c>
      <c r="K16" s="40">
        <v>1740</v>
      </c>
      <c r="L16" s="40">
        <v>1430.5</v>
      </c>
      <c r="M16" s="40">
        <v>1378.2</v>
      </c>
      <c r="N16" s="40">
        <v>1822.9167399999999</v>
      </c>
      <c r="O16" s="40">
        <v>1071.3240000000001</v>
      </c>
      <c r="P16" s="26">
        <v>41483.098740000001</v>
      </c>
      <c r="Q16" s="27"/>
      <c r="R16" s="27"/>
      <c r="S16" s="27"/>
      <c r="T16" s="27"/>
    </row>
    <row r="17" spans="1:20" ht="159" x14ac:dyDescent="0.3">
      <c r="A17" s="25" t="s">
        <v>44</v>
      </c>
      <c r="B17" s="40">
        <v>85000</v>
      </c>
      <c r="C17" s="40">
        <v>97101.566999999995</v>
      </c>
      <c r="D17" s="40">
        <v>14287</v>
      </c>
      <c r="E17" s="40">
        <v>13600</v>
      </c>
      <c r="F17" s="40">
        <v>6450</v>
      </c>
      <c r="G17" s="40">
        <v>18297.099999999999</v>
      </c>
      <c r="H17" s="40">
        <v>3220.45</v>
      </c>
      <c r="I17" s="40">
        <v>2700</v>
      </c>
      <c r="J17" s="40">
        <v>18949</v>
      </c>
      <c r="K17" s="40">
        <v>7847.4960000000001</v>
      </c>
      <c r="L17" s="40">
        <v>16256.485000000001</v>
      </c>
      <c r="M17" s="40">
        <v>15667.91</v>
      </c>
      <c r="N17" s="40">
        <v>12148.44865</v>
      </c>
      <c r="O17" s="40">
        <v>14003.050020000001</v>
      </c>
      <c r="P17" s="26">
        <v>325528.50666999997</v>
      </c>
      <c r="Q17" s="27"/>
      <c r="R17" s="27"/>
      <c r="S17" s="27"/>
      <c r="T17" s="27"/>
    </row>
    <row r="18" spans="1:20" ht="93" x14ac:dyDescent="0.3">
      <c r="A18" s="25" t="s">
        <v>45</v>
      </c>
      <c r="B18" s="40">
        <v>8415</v>
      </c>
      <c r="C18" s="40">
        <v>3225.5889999999999</v>
      </c>
      <c r="D18" s="40">
        <v>213</v>
      </c>
      <c r="E18" s="40">
        <v>800</v>
      </c>
      <c r="F18" s="40">
        <v>300</v>
      </c>
      <c r="G18" s="40">
        <v>2055.5</v>
      </c>
      <c r="H18" s="40">
        <v>960</v>
      </c>
      <c r="I18" s="40">
        <v>65</v>
      </c>
      <c r="J18" s="40">
        <v>1386</v>
      </c>
      <c r="K18" s="40">
        <v>638</v>
      </c>
      <c r="L18" s="40"/>
      <c r="M18" s="40">
        <v>1089.0999999999999</v>
      </c>
      <c r="N18" s="40">
        <v>2185</v>
      </c>
      <c r="O18" s="40">
        <v>929.59100000000001</v>
      </c>
      <c r="P18" s="26">
        <v>22261.78</v>
      </c>
      <c r="Q18" s="27"/>
      <c r="R18" s="27"/>
      <c r="S18" s="27"/>
      <c r="T18" s="27"/>
    </row>
    <row r="19" spans="1:20" ht="132.6" x14ac:dyDescent="0.3">
      <c r="A19" s="25" t="s">
        <v>46</v>
      </c>
      <c r="B19" s="40">
        <v>3.8</v>
      </c>
      <c r="C19" s="40">
        <v>14.9</v>
      </c>
      <c r="D19" s="40"/>
      <c r="E19" s="40"/>
      <c r="F19" s="40"/>
      <c r="G19" s="40"/>
      <c r="H19" s="40">
        <v>3.7240000000000002</v>
      </c>
      <c r="I19" s="40"/>
      <c r="J19" s="40">
        <v>3.7250000000000001</v>
      </c>
      <c r="K19" s="40">
        <v>4.0101599999999999</v>
      </c>
      <c r="L19" s="40"/>
      <c r="M19" s="40"/>
      <c r="N19" s="40">
        <v>4.0119999999999996</v>
      </c>
      <c r="O19" s="40"/>
      <c r="P19" s="26">
        <v>34.17116</v>
      </c>
      <c r="Q19" s="27"/>
      <c r="R19" s="27"/>
      <c r="S19" s="27"/>
      <c r="T19" s="27"/>
    </row>
    <row r="20" spans="1:20" ht="119.4" x14ac:dyDescent="0.3">
      <c r="A20" s="25" t="s">
        <v>47</v>
      </c>
      <c r="B20" s="40">
        <v>6926.35</v>
      </c>
      <c r="C20" s="40">
        <v>2621.3710000000001</v>
      </c>
      <c r="D20" s="40">
        <v>503</v>
      </c>
      <c r="E20" s="40">
        <v>243.5</v>
      </c>
      <c r="F20" s="40">
        <v>96.5</v>
      </c>
      <c r="G20" s="40">
        <v>369.74</v>
      </c>
      <c r="H20" s="40">
        <v>61.290999999999997</v>
      </c>
      <c r="I20" s="40">
        <v>35</v>
      </c>
      <c r="J20" s="40">
        <v>1002</v>
      </c>
      <c r="K20" s="40">
        <v>230</v>
      </c>
      <c r="L20" s="40">
        <v>754.67</v>
      </c>
      <c r="M20" s="40">
        <v>276.02999999999997</v>
      </c>
      <c r="N20" s="40">
        <v>375.8</v>
      </c>
      <c r="O20" s="40">
        <v>340.53316000000001</v>
      </c>
      <c r="P20" s="26">
        <v>13835.785159999999</v>
      </c>
      <c r="Q20" s="27"/>
      <c r="R20" s="27"/>
      <c r="S20" s="27"/>
      <c r="T20" s="27"/>
    </row>
    <row r="21" spans="1:20" ht="119.4" x14ac:dyDescent="0.3">
      <c r="A21" s="25" t="s">
        <v>48</v>
      </c>
      <c r="B21" s="40">
        <v>47500</v>
      </c>
      <c r="C21" s="40">
        <v>40219.552000000003</v>
      </c>
      <c r="D21" s="40">
        <v>4432.3</v>
      </c>
      <c r="E21" s="40">
        <v>5700</v>
      </c>
      <c r="F21" s="40">
        <v>2000</v>
      </c>
      <c r="G21" s="40">
        <v>4329.3</v>
      </c>
      <c r="H21" s="40">
        <v>2378.9416700000002</v>
      </c>
      <c r="I21" s="40">
        <v>470</v>
      </c>
      <c r="J21" s="40">
        <v>12238.8</v>
      </c>
      <c r="K21" s="40">
        <v>2467.384</v>
      </c>
      <c r="L21" s="40">
        <v>3341.7159999999999</v>
      </c>
      <c r="M21" s="40">
        <v>3458.67</v>
      </c>
      <c r="N21" s="40">
        <v>3873.0416300000002</v>
      </c>
      <c r="O21" s="40">
        <v>3358.0126100000002</v>
      </c>
      <c r="P21" s="26">
        <v>135767.71791000001</v>
      </c>
      <c r="Q21" s="27"/>
      <c r="R21" s="27"/>
      <c r="S21" s="27"/>
      <c r="T21" s="27"/>
    </row>
    <row r="22" spans="1:20" ht="66.599999999999994" x14ac:dyDescent="0.3">
      <c r="A22" s="25" t="s">
        <v>49</v>
      </c>
      <c r="B22" s="40"/>
      <c r="C22" s="40"/>
      <c r="D22" s="40">
        <v>3460</v>
      </c>
      <c r="E22" s="40">
        <v>1834.75</v>
      </c>
      <c r="F22" s="40">
        <v>400</v>
      </c>
      <c r="G22" s="40">
        <v>3385</v>
      </c>
      <c r="H22" s="40">
        <v>387.2</v>
      </c>
      <c r="I22" s="40">
        <v>165</v>
      </c>
      <c r="J22" s="40"/>
      <c r="K22" s="40">
        <v>883.048</v>
      </c>
      <c r="L22" s="40"/>
      <c r="M22" s="40">
        <v>700</v>
      </c>
      <c r="N22" s="40"/>
      <c r="O22" s="40">
        <v>1230.4929999999999</v>
      </c>
      <c r="P22" s="26">
        <v>12445.491</v>
      </c>
      <c r="Q22" s="27"/>
      <c r="R22" s="27"/>
      <c r="S22" s="27"/>
      <c r="T22" s="27"/>
    </row>
    <row r="23" spans="1:20" ht="93" x14ac:dyDescent="0.3">
      <c r="A23" s="25" t="s">
        <v>50</v>
      </c>
      <c r="B23" s="40">
        <v>2840</v>
      </c>
      <c r="C23" s="40">
        <v>1148.68</v>
      </c>
      <c r="D23" s="40">
        <v>225</v>
      </c>
      <c r="E23" s="40">
        <v>165</v>
      </c>
      <c r="F23" s="40">
        <v>55</v>
      </c>
      <c r="G23" s="40">
        <v>270.99400000000003</v>
      </c>
      <c r="H23" s="40"/>
      <c r="I23" s="40">
        <v>27</v>
      </c>
      <c r="J23" s="40"/>
      <c r="K23" s="40">
        <v>61.271999999999998</v>
      </c>
      <c r="L23" s="40">
        <v>135.94</v>
      </c>
      <c r="M23" s="40">
        <v>113.87</v>
      </c>
      <c r="N23" s="40">
        <v>140.416</v>
      </c>
      <c r="O23" s="40">
        <v>120.48125</v>
      </c>
      <c r="P23" s="26">
        <v>5303.6532500000003</v>
      </c>
      <c r="Q23" s="27"/>
      <c r="R23" s="27"/>
      <c r="S23" s="27"/>
      <c r="T23" s="27"/>
    </row>
    <row r="24" spans="1:20" ht="40.200000000000003" x14ac:dyDescent="0.3">
      <c r="A24" s="25" t="s">
        <v>51</v>
      </c>
      <c r="B24" s="40"/>
      <c r="C24" s="40"/>
      <c r="D24" s="40">
        <v>63.4</v>
      </c>
      <c r="E24" s="40">
        <v>31.6</v>
      </c>
      <c r="F24" s="40">
        <v>10.55</v>
      </c>
      <c r="G24" s="40">
        <v>48.15</v>
      </c>
      <c r="H24" s="40">
        <v>15.75</v>
      </c>
      <c r="I24" s="40"/>
      <c r="J24" s="40">
        <v>93.25</v>
      </c>
      <c r="K24" s="40">
        <v>12.15</v>
      </c>
      <c r="L24" s="40">
        <v>31.55</v>
      </c>
      <c r="M24" s="40">
        <v>20.45</v>
      </c>
      <c r="N24" s="40">
        <v>24.25</v>
      </c>
      <c r="O24" s="40">
        <v>9.25</v>
      </c>
      <c r="P24" s="26">
        <v>360.35</v>
      </c>
      <c r="Q24" s="27"/>
      <c r="R24" s="27"/>
      <c r="S24" s="27"/>
      <c r="T24" s="27"/>
    </row>
    <row r="25" spans="1:20" ht="66.599999999999994" x14ac:dyDescent="0.3">
      <c r="A25" s="25" t="s">
        <v>52</v>
      </c>
      <c r="B25" s="40"/>
      <c r="C25" s="40">
        <v>1420.1933100000001</v>
      </c>
      <c r="D25" s="40"/>
      <c r="E25" s="40"/>
      <c r="F25" s="40"/>
      <c r="G25" s="40">
        <v>100.242</v>
      </c>
      <c r="H25" s="40"/>
      <c r="I25" s="40"/>
      <c r="J25" s="40"/>
      <c r="K25" s="40">
        <v>64.7</v>
      </c>
      <c r="L25" s="40"/>
      <c r="M25" s="40">
        <v>134</v>
      </c>
      <c r="N25" s="40"/>
      <c r="O25" s="40"/>
      <c r="P25" s="26">
        <v>1719.1353099999999</v>
      </c>
      <c r="Q25" s="27"/>
      <c r="R25" s="27"/>
      <c r="S25" s="27"/>
      <c r="T25" s="27"/>
    </row>
    <row r="26" spans="1:20" ht="53.4" x14ac:dyDescent="0.3">
      <c r="A26" s="25" t="s">
        <v>53</v>
      </c>
      <c r="B26" s="40"/>
      <c r="C26" s="40"/>
      <c r="D26" s="40"/>
      <c r="E26" s="40"/>
      <c r="F26" s="40"/>
      <c r="G26" s="40"/>
      <c r="H26" s="40"/>
      <c r="I26" s="40"/>
      <c r="J26" s="40">
        <v>41737</v>
      </c>
      <c r="K26" s="40"/>
      <c r="L26" s="40"/>
      <c r="M26" s="40"/>
      <c r="N26" s="40"/>
      <c r="O26" s="40"/>
      <c r="P26" s="26">
        <v>41737</v>
      </c>
      <c r="Q26" s="27"/>
      <c r="R26" s="27"/>
      <c r="S26" s="27"/>
      <c r="T26" s="27"/>
    </row>
    <row r="27" spans="1:20" x14ac:dyDescent="0.3">
      <c r="A27" s="33" t="s">
        <v>54</v>
      </c>
      <c r="B27" s="41">
        <v>237225.17447999999</v>
      </c>
      <c r="C27" s="41">
        <v>266321.34499000001</v>
      </c>
      <c r="D27" s="41">
        <v>63297.048999999999</v>
      </c>
      <c r="E27" s="41">
        <v>43338.415999999997</v>
      </c>
      <c r="F27" s="41">
        <v>21943.478999999999</v>
      </c>
      <c r="G27" s="41">
        <v>70252.940340000001</v>
      </c>
      <c r="H27" s="41">
        <v>22522.77547</v>
      </c>
      <c r="I27" s="41">
        <v>9328.2999999999993</v>
      </c>
      <c r="J27" s="41">
        <v>100407.651</v>
      </c>
      <c r="K27" s="41">
        <v>22650.304260000001</v>
      </c>
      <c r="L27" s="41">
        <v>22745.810720000001</v>
      </c>
      <c r="M27" s="41">
        <v>43269.487430000001</v>
      </c>
      <c r="N27" s="41">
        <v>21001.711220000001</v>
      </c>
      <c r="O27" s="41">
        <v>59532.991670000003</v>
      </c>
      <c r="P27" s="26">
        <v>1003837.43558</v>
      </c>
      <c r="Q27" s="34"/>
      <c r="R27" s="34"/>
      <c r="S27" s="34"/>
      <c r="T27" s="34"/>
    </row>
    <row r="29" spans="1:20" x14ac:dyDescent="0.3">
      <c r="A29" s="37" t="s">
        <v>30</v>
      </c>
      <c r="B29" s="36">
        <f>Учреждения!B62+'Муниципальные районы'!P27</f>
        <v>3135227.83605</v>
      </c>
    </row>
    <row r="30" spans="1:20" ht="32.25" customHeight="1" x14ac:dyDescent="0.3">
      <c r="A30" s="37" t="str">
        <f>CONCATENATE("Остатки бюджетных средств на ",C2,"г.")</f>
        <v>Остатки бюджетных средств на 27.01.2017г.</v>
      </c>
      <c r="B30" s="36">
        <f>1323559</f>
        <v>1323559</v>
      </c>
    </row>
  </sheetData>
  <pageMargins left="0.23622047244094491" right="0.23622047244094491" top="0.74803149606299213" bottom="0.74803149606299213" header="0.31496062992125984" footer="0.31496062992125984"/>
  <pageSetup paperSize="9" scale="60" fitToHeight="4" orientation="landscape" r:id="rId1"/>
  <headerFooter>
    <oddFooter>&amp;C&amp;P</oddFooter>
  </headerFooter>
  <rowBreaks count="1" manualBreakCount="1">
    <brk id="1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2017-01-31T23:50:06Z</dcterms:modified>
</cp:coreProperties>
</file>