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Учреждения!$23:$24</definedName>
    <definedName name="_xlnm.Print_Area" localSheetId="1">'Муниципальные районы'!$A$1:$P$22</definedName>
    <definedName name="_xlnm.Print_Area" localSheetId="0">Учреждения!$A$1:$E$56</definedName>
  </definedNames>
  <calcPr calcId="162913" refMode="R1C1"/>
</workbook>
</file>

<file path=xl/calcChain.xml><?xml version="1.0" encoding="utf-8"?>
<calcChain xmlns="http://schemas.openxmlformats.org/spreadsheetml/2006/main">
  <c r="E8" i="1" l="1"/>
  <c r="E21" i="1"/>
  <c r="E9" i="1"/>
  <c r="E15" i="1"/>
  <c r="E11" i="1"/>
  <c r="E13" i="1"/>
  <c r="E17" i="1"/>
  <c r="E10" i="1"/>
  <c r="E18" i="1" l="1"/>
  <c r="E16" i="1"/>
  <c r="E20" i="1"/>
  <c r="E19" i="1"/>
  <c r="E14" i="1"/>
  <c r="E12" i="1"/>
  <c r="E5" i="1"/>
  <c r="B21" i="2"/>
  <c r="B20" i="2"/>
  <c r="A2" i="2" l="1"/>
  <c r="B2" i="2" s="1"/>
  <c r="C2" i="2" s="1"/>
  <c r="A2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<sst xmlns="http://schemas.openxmlformats.org/spreadsheetml/2006/main" count="90" uniqueCount="88">
  <si>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</si>
  <si>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</si>
  <si>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</si>
  <si>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</si>
  <si>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</si>
  <si>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</si>
  <si>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</si>
  <si>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</si>
  <si>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</si>
  <si>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</si>
  <si>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</si>
  <si>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</si>
  <si>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</si>
  <si>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</si>
  <si>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</si>
  <si>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</si>
  <si>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</si>
  <si>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</si>
  <si>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</si>
  <si>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</si>
  <si>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</si>
  <si>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</si>
  <si>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</si>
  <si>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</si>
  <si>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</si>
  <si>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</si>
  <si>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</si>
  <si>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</si>
  <si>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</si>
  <si>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</si>
  <si>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</si>
  <si>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</si>
  <si>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</si>
  <si>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</si>
  <si>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</si>
  <si>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</si>
  <si>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</si>
  <si>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</si>
  <si>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</si>
  <si>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</si>
  <si>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</si>
  <si>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</si>
  <si>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</si>
  <si>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</si>
  <si>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</si>
  <si>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Всего:</t>
  </si>
  <si>
    <t>09.02.2017</t>
  </si>
  <si>
    <t>Законодательное Собрание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</si>
  <si>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</si>
  <si>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</si>
  <si>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</si>
  <si>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</si>
  <si>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</si>
  <si>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</si>
  <si>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</si>
  <si>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</si>
  <si>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</si>
  <si>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</si>
  <si>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</si>
  <si>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</si>
  <si>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</si>
  <si>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</si>
  <si>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</si>
  <si>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</si>
  <si>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</si>
  <si>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</si>
  <si>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</si>
  <si>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</si>
  <si>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</si>
  <si>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</si>
  <si>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</si>
  <si>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</si>
  <si>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</si>
  <si>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</si>
  <si>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</si>
  <si>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</si>
  <si>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ИТОГО</t>
  </si>
  <si>
    <t>03.02.2017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</si>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</sst>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77</v>
      </c>
      <c r="G1" s="32" t="str">
        <f>TEXT(F1,"[$-FC19]ДД ММММ")</f>
        <v>03 февраля</v>
      </c>
      <c r="H1" s="32" t="str">
        <f>TEXT(F1,"[$-FC19]ДД.ММ.ГГГ \г")</f>
        <v>03.02.2017 г</v>
      </c>
    </row>
    <row r="2" spans="1:9" ht="15.6" x14ac:dyDescent="0.3">
      <c r="A2" s="45" t="str">
        <f>CONCATENATE("с ",G1," по ",G2,"ода")</f>
        <v>с 03 февраля по 09 февраля 2017 года</v>
      </c>
      <c r="B2" s="45"/>
      <c r="C2" s="45"/>
      <c r="D2" s="45"/>
      <c r="E2" s="45"/>
      <c r="F2" s="31" t="s">
        <v>46</v>
      </c>
      <c r="G2" s="32" t="str">
        <f>TEXT(F2,"[$-FC19]ДД ММММ ГГГ \г")</f>
        <v>09 февраля 2017 г</v>
      </c>
      <c r="H2" s="32" t="str">
        <f>TEXT(F2,"[$-FC19]ДД.ММ.ГГГ \г")</f>
        <v>09.02.2017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03.02.2017 г.</v>
      </c>
      <c r="B5" s="47"/>
      <c r="C5" s="47"/>
      <c r="D5" s="48"/>
      <c r="E5" s="8">
        <f>554389.9</f>
        <v>554389.9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4" t="s">
        <v>2</v>
      </c>
      <c r="B7" s="55"/>
      <c r="C7" s="55"/>
      <c r="D7" s="55"/>
      <c r="E7" s="13"/>
    </row>
    <row r="8" spans="1:9" x14ac:dyDescent="0.3">
      <c r="A8" s="49" t="s">
        <v>3</v>
      </c>
      <c r="B8" s="55"/>
      <c r="C8" s="55"/>
      <c r="D8" s="55"/>
      <c r="E8" s="9">
        <f>E21-E9</f>
        <v>1174676.9800499999</v>
      </c>
    </row>
    <row r="9" spans="1:9" x14ac:dyDescent="0.3">
      <c r="A9" s="56" t="s">
        <v>4</v>
      </c>
      <c r="B9" s="55"/>
      <c r="C9" s="55"/>
      <c r="D9" s="55"/>
      <c r="E9" s="14">
        <f>SUM(E10:E20)</f>
        <v>111836.00000000001</v>
      </c>
    </row>
    <row r="10" spans="1:9" x14ac:dyDescent="0.3">
      <c r="A10" s="56" t="s">
        <v>78</v>
      </c>
      <c r="B10" s="55"/>
      <c r="C10" s="55"/>
      <c r="D10" s="55"/>
      <c r="E10" s="14">
        <f>5254.7+127.5+67.6+81+70.8</f>
        <v>5601.6</v>
      </c>
    </row>
    <row r="11" spans="1:9" ht="29.4" customHeight="1" x14ac:dyDescent="0.3">
      <c r="A11" s="56" t="s">
        <v>79</v>
      </c>
      <c r="B11" s="55"/>
      <c r="C11" s="55"/>
      <c r="D11" s="55"/>
      <c r="E11" s="14">
        <f>144.1+472.1+472.3+981.5</f>
        <v>2070</v>
      </c>
    </row>
    <row r="12" spans="1:9" ht="28.8" customHeight="1" x14ac:dyDescent="0.3">
      <c r="A12" s="56" t="s">
        <v>80</v>
      </c>
      <c r="B12" s="55"/>
      <c r="C12" s="55"/>
      <c r="D12" s="55"/>
      <c r="E12" s="14">
        <f>21.9</f>
        <v>21.9</v>
      </c>
    </row>
    <row r="13" spans="1:9" ht="28.8" customHeight="1" x14ac:dyDescent="0.3">
      <c r="A13" s="56" t="s">
        <v>81</v>
      </c>
      <c r="B13" s="55"/>
      <c r="C13" s="55"/>
      <c r="D13" s="55"/>
      <c r="E13" s="14">
        <f>7960.6+42204.2+1158.3</f>
        <v>51323.1</v>
      </c>
    </row>
    <row r="14" spans="1:9" ht="28.2" customHeight="1" x14ac:dyDescent="0.3">
      <c r="A14" s="56" t="s">
        <v>79</v>
      </c>
      <c r="B14" s="55"/>
      <c r="C14" s="55"/>
      <c r="D14" s="55"/>
      <c r="E14" s="14">
        <f>758.1</f>
        <v>758.1</v>
      </c>
    </row>
    <row r="15" spans="1:9" ht="27.6" customHeight="1" x14ac:dyDescent="0.3">
      <c r="A15" s="56" t="s">
        <v>82</v>
      </c>
      <c r="B15" s="55"/>
      <c r="C15" s="55"/>
      <c r="D15" s="55"/>
      <c r="E15" s="14">
        <f>5302.8+6118.2+3076.1+1138</f>
        <v>15635.1</v>
      </c>
    </row>
    <row r="16" spans="1:9" ht="30.6" customHeight="1" x14ac:dyDescent="0.3">
      <c r="A16" s="56" t="s">
        <v>83</v>
      </c>
      <c r="B16" s="55"/>
      <c r="C16" s="55"/>
      <c r="D16" s="55"/>
      <c r="E16" s="14">
        <f>6232.5+7429.6</f>
        <v>13662.1</v>
      </c>
    </row>
    <row r="17" spans="1:5" ht="28.2" customHeight="1" x14ac:dyDescent="0.3">
      <c r="A17" s="56" t="s">
        <v>84</v>
      </c>
      <c r="B17" s="55"/>
      <c r="C17" s="55"/>
      <c r="D17" s="55"/>
      <c r="E17" s="14">
        <f>14618.5+7048.2+1.9</f>
        <v>21668.600000000002</v>
      </c>
    </row>
    <row r="18" spans="1:5" ht="42.6" customHeight="1" x14ac:dyDescent="0.3">
      <c r="A18" s="56" t="s">
        <v>85</v>
      </c>
      <c r="B18" s="55"/>
      <c r="C18" s="55"/>
      <c r="D18" s="55"/>
      <c r="E18" s="14">
        <f>16.8+67.4</f>
        <v>84.2</v>
      </c>
    </row>
    <row r="19" spans="1:5" ht="28.2" customHeight="1" x14ac:dyDescent="0.3">
      <c r="A19" s="56" t="s">
        <v>86</v>
      </c>
      <c r="B19" s="55"/>
      <c r="C19" s="55"/>
      <c r="D19" s="55"/>
      <c r="E19" s="14">
        <f>3.6</f>
        <v>3.6</v>
      </c>
    </row>
    <row r="20" spans="1:5" ht="41.4" customHeight="1" x14ac:dyDescent="0.3">
      <c r="A20" s="56" t="s">
        <v>87</v>
      </c>
      <c r="B20" s="55"/>
      <c r="C20" s="55"/>
      <c r="D20" s="55"/>
      <c r="E20" s="14">
        <f>1007.7</f>
        <v>1007.7</v>
      </c>
    </row>
    <row r="21" spans="1:5" x14ac:dyDescent="0.3">
      <c r="A21" s="57" t="s">
        <v>5</v>
      </c>
      <c r="B21" s="58"/>
      <c r="C21" s="58"/>
      <c r="D21" s="59"/>
      <c r="E21" s="13">
        <f>'Муниципальные районы'!B21-Учреждения!E5+'Муниципальные районы'!B20</f>
        <v>1286512.9800499999</v>
      </c>
    </row>
    <row r="22" spans="1:5" x14ac:dyDescent="0.3">
      <c r="A22" s="15"/>
      <c r="B22" s="16"/>
      <c r="C22" s="16"/>
      <c r="D22" s="6"/>
      <c r="E22" s="17"/>
    </row>
    <row r="23" spans="1:5" x14ac:dyDescent="0.3">
      <c r="A23" s="50" t="s">
        <v>14</v>
      </c>
      <c r="B23" s="52" t="s">
        <v>6</v>
      </c>
      <c r="C23" s="53" t="s">
        <v>7</v>
      </c>
      <c r="D23" s="53"/>
      <c r="E23" s="53"/>
    </row>
    <row r="24" spans="1:5" ht="82.8" x14ac:dyDescent="0.3">
      <c r="A24" s="51"/>
      <c r="B24" s="52"/>
      <c r="C24" s="18" t="s">
        <v>8</v>
      </c>
      <c r="D24" s="18" t="s">
        <v>9</v>
      </c>
      <c r="E24" s="18" t="s">
        <v>10</v>
      </c>
    </row>
    <row r="25" spans="1:5" x14ac:dyDescent="0.3">
      <c r="A25" s="21" t="s">
        <v>47</v>
      </c>
      <c r="B25" s="19">
        <v>2903.5096600000002</v>
      </c>
      <c r="C25" s="19">
        <v>120</v>
      </c>
      <c r="D25" s="19">
        <v>36.24</v>
      </c>
      <c r="E25" s="19">
        <v>2115.1280499999998</v>
      </c>
    </row>
    <row r="26" spans="1:5" x14ac:dyDescent="0.3">
      <c r="A26" s="21" t="s">
        <v>48</v>
      </c>
      <c r="B26" s="19">
        <v>23852.010999999999</v>
      </c>
      <c r="C26" s="19">
        <v>1720</v>
      </c>
      <c r="D26" s="19">
        <v>516.24</v>
      </c>
      <c r="E26" s="19"/>
    </row>
    <row r="27" spans="1:5" ht="27.6" x14ac:dyDescent="0.3">
      <c r="A27" s="21" t="s">
        <v>49</v>
      </c>
      <c r="B27" s="19">
        <v>1000.5</v>
      </c>
      <c r="C27" s="19"/>
      <c r="D27" s="19"/>
      <c r="E27" s="19">
        <v>1000</v>
      </c>
    </row>
    <row r="28" spans="1:5" x14ac:dyDescent="0.3">
      <c r="A28" s="21" t="s">
        <v>50</v>
      </c>
      <c r="B28" s="19">
        <v>3415.5233699999999</v>
      </c>
      <c r="C28" s="19">
        <v>2385.1</v>
      </c>
      <c r="D28" s="19">
        <v>706</v>
      </c>
      <c r="E28" s="19"/>
    </row>
    <row r="29" spans="1:5" x14ac:dyDescent="0.3">
      <c r="A29" s="21" t="s">
        <v>51</v>
      </c>
      <c r="B29" s="19">
        <v>2103.85</v>
      </c>
      <c r="C29" s="19">
        <v>1700</v>
      </c>
      <c r="D29" s="19">
        <v>400</v>
      </c>
      <c r="E29" s="19"/>
    </row>
    <row r="30" spans="1:5" ht="27.6" x14ac:dyDescent="0.3">
      <c r="A30" s="21" t="s">
        <v>52</v>
      </c>
      <c r="B30" s="19">
        <v>24159.067609999998</v>
      </c>
      <c r="C30" s="19">
        <v>3707.6</v>
      </c>
      <c r="D30" s="19">
        <v>1100.28</v>
      </c>
      <c r="E30" s="19"/>
    </row>
    <row r="31" spans="1:5" x14ac:dyDescent="0.3">
      <c r="A31" s="21" t="s">
        <v>53</v>
      </c>
      <c r="B31" s="19">
        <v>141140.71346</v>
      </c>
      <c r="C31" s="19"/>
      <c r="D31" s="19"/>
      <c r="E31" s="19"/>
    </row>
    <row r="32" spans="1:5" x14ac:dyDescent="0.3">
      <c r="A32" s="21" t="s">
        <v>54</v>
      </c>
      <c r="B32" s="19">
        <v>29362.688699999999</v>
      </c>
      <c r="C32" s="19"/>
      <c r="D32" s="19"/>
      <c r="E32" s="19"/>
    </row>
    <row r="33" spans="1:5" x14ac:dyDescent="0.3">
      <c r="A33" s="21" t="s">
        <v>55</v>
      </c>
      <c r="B33" s="19">
        <v>47111.556420000001</v>
      </c>
      <c r="C33" s="19">
        <v>400</v>
      </c>
      <c r="D33" s="19">
        <v>50</v>
      </c>
      <c r="E33" s="19">
        <v>11299.72162</v>
      </c>
    </row>
    <row r="34" spans="1:5" x14ac:dyDescent="0.3">
      <c r="A34" s="21" t="s">
        <v>56</v>
      </c>
      <c r="B34" s="19">
        <v>306991.15164</v>
      </c>
      <c r="C34" s="19"/>
      <c r="D34" s="19"/>
      <c r="E34" s="19">
        <v>300580.91313</v>
      </c>
    </row>
    <row r="35" spans="1:5" x14ac:dyDescent="0.3">
      <c r="A35" s="21" t="s">
        <v>57</v>
      </c>
      <c r="B35" s="19">
        <v>1422</v>
      </c>
      <c r="C35" s="19"/>
      <c r="D35" s="19"/>
      <c r="E35" s="19"/>
    </row>
    <row r="36" spans="1:5" ht="27.6" x14ac:dyDescent="0.3">
      <c r="A36" s="21" t="s">
        <v>58</v>
      </c>
      <c r="B36" s="19">
        <v>480.666</v>
      </c>
      <c r="C36" s="19"/>
      <c r="D36" s="19">
        <v>480.666</v>
      </c>
      <c r="E36" s="19"/>
    </row>
    <row r="37" spans="1:5" x14ac:dyDescent="0.3">
      <c r="A37" s="21" t="s">
        <v>59</v>
      </c>
      <c r="B37" s="19">
        <v>5383.9719999999998</v>
      </c>
      <c r="C37" s="19">
        <v>1086</v>
      </c>
      <c r="D37" s="19">
        <v>327.97199999999998</v>
      </c>
      <c r="E37" s="19"/>
    </row>
    <row r="38" spans="1:5" x14ac:dyDescent="0.3">
      <c r="A38" s="21" t="s">
        <v>60</v>
      </c>
      <c r="B38" s="19">
        <v>833.8</v>
      </c>
      <c r="C38" s="19">
        <v>300</v>
      </c>
      <c r="D38" s="19"/>
      <c r="E38" s="19"/>
    </row>
    <row r="39" spans="1:5" x14ac:dyDescent="0.3">
      <c r="A39" s="21" t="s">
        <v>61</v>
      </c>
      <c r="B39" s="19">
        <v>142.19999999999999</v>
      </c>
      <c r="C39" s="19">
        <v>142.19999999999999</v>
      </c>
      <c r="D39" s="19"/>
      <c r="E39" s="19"/>
    </row>
    <row r="40" spans="1:5" ht="27.6" x14ac:dyDescent="0.3">
      <c r="A40" s="21" t="s">
        <v>62</v>
      </c>
      <c r="B40" s="19">
        <v>28995.819049999998</v>
      </c>
      <c r="C40" s="19">
        <v>15982.157999999999</v>
      </c>
      <c r="D40" s="19">
        <v>5092.4059999999999</v>
      </c>
      <c r="E40" s="19">
        <v>1808.43073</v>
      </c>
    </row>
    <row r="41" spans="1:5" x14ac:dyDescent="0.3">
      <c r="A41" s="21" t="s">
        <v>63</v>
      </c>
      <c r="B41" s="19">
        <v>3736.5817099999999</v>
      </c>
      <c r="C41" s="19">
        <v>2186.5830000000001</v>
      </c>
      <c r="D41" s="19">
        <v>660.34699999999998</v>
      </c>
      <c r="E41" s="19"/>
    </row>
    <row r="42" spans="1:5" x14ac:dyDescent="0.3">
      <c r="A42" s="21" t="s">
        <v>64</v>
      </c>
      <c r="B42" s="19">
        <v>214.24</v>
      </c>
      <c r="C42" s="19"/>
      <c r="D42" s="19"/>
      <c r="E42" s="19"/>
    </row>
    <row r="43" spans="1:5" x14ac:dyDescent="0.3">
      <c r="A43" s="21" t="s">
        <v>65</v>
      </c>
      <c r="B43" s="19">
        <v>3160</v>
      </c>
      <c r="C43" s="19">
        <v>2000</v>
      </c>
      <c r="D43" s="19">
        <v>610</v>
      </c>
      <c r="E43" s="19"/>
    </row>
    <row r="44" spans="1:5" x14ac:dyDescent="0.3">
      <c r="A44" s="21" t="s">
        <v>66</v>
      </c>
      <c r="B44" s="19">
        <v>319.26242000000002</v>
      </c>
      <c r="C44" s="19">
        <v>319.26242000000002</v>
      </c>
      <c r="D44" s="19"/>
      <c r="E44" s="19"/>
    </row>
    <row r="45" spans="1:5" x14ac:dyDescent="0.3">
      <c r="A45" s="21" t="s">
        <v>67</v>
      </c>
      <c r="B45" s="19">
        <v>17872.95</v>
      </c>
      <c r="C45" s="19">
        <v>13000</v>
      </c>
      <c r="D45" s="19">
        <v>4800</v>
      </c>
      <c r="E45" s="19"/>
    </row>
    <row r="46" spans="1:5" x14ac:dyDescent="0.3">
      <c r="A46" s="21" t="s">
        <v>68</v>
      </c>
      <c r="B46" s="19">
        <v>777.12</v>
      </c>
      <c r="C46" s="19">
        <v>380</v>
      </c>
      <c r="D46" s="19"/>
      <c r="E46" s="19"/>
    </row>
    <row r="47" spans="1:5" x14ac:dyDescent="0.3">
      <c r="A47" s="21" t="s">
        <v>69</v>
      </c>
      <c r="B47" s="19">
        <v>2218</v>
      </c>
      <c r="C47" s="19">
        <v>1693</v>
      </c>
      <c r="D47" s="19">
        <v>525</v>
      </c>
      <c r="E47" s="19"/>
    </row>
    <row r="48" spans="1:5" x14ac:dyDescent="0.3">
      <c r="A48" s="21" t="s">
        <v>70</v>
      </c>
      <c r="B48" s="19">
        <v>493.41669999999999</v>
      </c>
      <c r="C48" s="19"/>
      <c r="D48" s="19"/>
      <c r="E48" s="19">
        <v>493.41669999999999</v>
      </c>
    </row>
    <row r="49" spans="1:5" x14ac:dyDescent="0.3">
      <c r="A49" s="21" t="s">
        <v>71</v>
      </c>
      <c r="B49" s="19">
        <v>3707.18959</v>
      </c>
      <c r="C49" s="19">
        <v>2565.1439700000001</v>
      </c>
      <c r="D49" s="19">
        <v>609.76468</v>
      </c>
      <c r="E49" s="19"/>
    </row>
    <row r="50" spans="1:5" x14ac:dyDescent="0.3">
      <c r="A50" s="21" t="s">
        <v>72</v>
      </c>
      <c r="B50" s="19">
        <v>1250.75</v>
      </c>
      <c r="C50" s="19"/>
      <c r="D50" s="19">
        <v>250</v>
      </c>
      <c r="E50" s="19"/>
    </row>
    <row r="51" spans="1:5" x14ac:dyDescent="0.3">
      <c r="A51" s="21" t="s">
        <v>73</v>
      </c>
      <c r="B51" s="19">
        <v>1940.3069</v>
      </c>
      <c r="C51" s="19">
        <v>1574.37</v>
      </c>
      <c r="D51" s="19">
        <v>365.93689999999998</v>
      </c>
      <c r="E51" s="19"/>
    </row>
    <row r="52" spans="1:5" x14ac:dyDescent="0.3">
      <c r="A52" s="21" t="s">
        <v>74</v>
      </c>
      <c r="B52" s="19">
        <v>529.45056</v>
      </c>
      <c r="C52" s="19"/>
      <c r="D52" s="19"/>
      <c r="E52" s="19"/>
    </row>
    <row r="53" spans="1:5" x14ac:dyDescent="0.3">
      <c r="A53" s="21" t="s">
        <v>75</v>
      </c>
      <c r="B53" s="19">
        <v>110.38919</v>
      </c>
      <c r="C53" s="19"/>
      <c r="D53" s="19"/>
      <c r="E53" s="19"/>
    </row>
    <row r="54" spans="1:5" x14ac:dyDescent="0.3">
      <c r="A54" s="23" t="s">
        <v>76</v>
      </c>
      <c r="B54" s="20">
        <v>655628.68597999995</v>
      </c>
      <c r="C54" s="20">
        <v>51261.417390000002</v>
      </c>
      <c r="D54" s="20">
        <v>16530.852579999999</v>
      </c>
      <c r="E54" s="20">
        <v>317297.61022999999</v>
      </c>
    </row>
  </sheetData>
  <mergeCells count="21">
    <mergeCell ref="A16:D16"/>
    <mergeCell ref="A17:D17"/>
    <mergeCell ref="A18:D18"/>
    <mergeCell ref="A19:D19"/>
    <mergeCell ref="A20:D20"/>
    <mergeCell ref="A1:E1"/>
    <mergeCell ref="A2:E2"/>
    <mergeCell ref="A5:D5"/>
    <mergeCell ref="A21:D21"/>
    <mergeCell ref="A23:A24"/>
    <mergeCell ref="B23:B24"/>
    <mergeCell ref="C23:E23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view="pageBreakPreview" topLeftCell="A16" zoomScaleNormal="100" zoomScaleSheetLayoutView="100" workbookViewId="0">
      <selection activeCell="B22" sqref="B22"/>
    </sheetView>
  </sheetViews>
  <sheetFormatPr defaultRowHeight="14.4" x14ac:dyDescent="0.3"/>
  <cols>
    <col min="1" max="1" width="38.33203125" customWidth="1"/>
    <col min="2" max="2" width="13.109375" customWidth="1"/>
    <col min="3" max="3" width="14.109375" customWidth="1"/>
    <col min="4" max="4" width="14.44140625" customWidth="1"/>
    <col min="5" max="5" width="13.21875" customWidth="1"/>
    <col min="6" max="6" width="13.5546875" customWidth="1"/>
    <col min="7" max="7" width="14.77734375" customWidth="1"/>
    <col min="8" max="8" width="14.88671875" customWidth="1"/>
    <col min="9" max="9" width="13.109375" customWidth="1"/>
    <col min="10" max="10" width="12.6640625" customWidth="1"/>
    <col min="11" max="11" width="11" customWidth="1"/>
    <col min="12" max="12" width="13.88671875" customWidth="1"/>
    <col min="13" max="13" width="13.6640625" customWidth="1"/>
    <col min="14" max="14" width="14" customWidth="1"/>
    <col min="15" max="15" width="13.33203125" customWidth="1"/>
    <col min="16" max="16" width="11.5546875" customWidth="1"/>
  </cols>
  <sheetData>
    <row r="1" spans="1:20" s="29" customFormat="1" ht="15.6" x14ac:dyDescent="0.3">
      <c r="A1" s="43" t="s">
        <v>46</v>
      </c>
      <c r="C1" s="30" t="s">
        <v>13</v>
      </c>
    </row>
    <row r="2" spans="1:20" x14ac:dyDescent="0.3">
      <c r="A2" s="38" t="str">
        <f>TEXT(EndData2,"[$-FC19]ДД.ММ.ГГГ")</f>
        <v>09.02.2017</v>
      </c>
      <c r="B2" s="38">
        <f>A2+1</f>
        <v>42776</v>
      </c>
      <c r="C2" s="44" t="str">
        <f>TEXT(B2,"[$-FC19]ДД.ММ.ГГГ")</f>
        <v>10.02.2017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/>
      <c r="K4" s="40">
        <v>185.25919999999999</v>
      </c>
      <c r="L4" s="40"/>
      <c r="M4" s="40"/>
      <c r="N4" s="40"/>
      <c r="O4" s="40"/>
      <c r="P4" s="26">
        <v>185.25919999999999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/>
      <c r="D5" s="40"/>
      <c r="E5" s="40"/>
      <c r="F5" s="40"/>
      <c r="G5" s="40"/>
      <c r="H5" s="40"/>
      <c r="I5" s="40">
        <v>5300</v>
      </c>
      <c r="J5" s="40"/>
      <c r="K5" s="40">
        <v>5304.0442000000003</v>
      </c>
      <c r="L5" s="40"/>
      <c r="M5" s="40"/>
      <c r="N5" s="40"/>
      <c r="O5" s="40"/>
      <c r="P5" s="26">
        <v>10604.0442</v>
      </c>
      <c r="Q5" s="27"/>
      <c r="R5" s="27"/>
      <c r="S5" s="27"/>
      <c r="T5" s="27"/>
    </row>
    <row r="6" spans="1:20" ht="66.599999999999994" x14ac:dyDescent="0.3">
      <c r="A6" s="25" t="s">
        <v>33</v>
      </c>
      <c r="B6" s="40"/>
      <c r="C6" s="40"/>
      <c r="D6" s="40"/>
      <c r="E6" s="40"/>
      <c r="F6" s="40"/>
      <c r="G6" s="40"/>
      <c r="H6" s="40"/>
      <c r="I6" s="40">
        <v>1200</v>
      </c>
      <c r="J6" s="40"/>
      <c r="K6" s="40">
        <v>2949.2365</v>
      </c>
      <c r="L6" s="40"/>
      <c r="M6" s="40"/>
      <c r="N6" s="40"/>
      <c r="O6" s="40"/>
      <c r="P6" s="26">
        <v>4149.2365</v>
      </c>
      <c r="Q6" s="27"/>
      <c r="R6" s="27"/>
      <c r="S6" s="27"/>
      <c r="T6" s="27"/>
    </row>
    <row r="7" spans="1:20" ht="79.8" x14ac:dyDescent="0.3">
      <c r="A7" s="25" t="s">
        <v>34</v>
      </c>
      <c r="B7" s="40"/>
      <c r="C7" s="40"/>
      <c r="D7" s="40"/>
      <c r="E7" s="40"/>
      <c r="F7" s="40"/>
      <c r="G7" s="40"/>
      <c r="H7" s="40"/>
      <c r="I7" s="40">
        <v>43</v>
      </c>
      <c r="J7" s="40"/>
      <c r="K7" s="40"/>
      <c r="L7" s="40"/>
      <c r="M7" s="40"/>
      <c r="N7" s="40"/>
      <c r="O7" s="40"/>
      <c r="P7" s="26">
        <v>43</v>
      </c>
      <c r="Q7" s="27"/>
      <c r="R7" s="27"/>
      <c r="S7" s="27"/>
      <c r="T7" s="27"/>
    </row>
    <row r="8" spans="1:20" ht="93" x14ac:dyDescent="0.3">
      <c r="A8" s="25" t="s">
        <v>35</v>
      </c>
      <c r="B8" s="40"/>
      <c r="C8" s="40"/>
      <c r="D8" s="40"/>
      <c r="E8" s="40"/>
      <c r="F8" s="40"/>
      <c r="G8" s="40"/>
      <c r="H8" s="40"/>
      <c r="I8" s="40">
        <v>73.7</v>
      </c>
      <c r="J8" s="40"/>
      <c r="K8" s="40">
        <v>92.796199999999999</v>
      </c>
      <c r="L8" s="40"/>
      <c r="M8" s="40"/>
      <c r="N8" s="40"/>
      <c r="O8" s="40"/>
      <c r="P8" s="26">
        <v>166.49619999999999</v>
      </c>
      <c r="Q8" s="27"/>
      <c r="R8" s="27"/>
      <c r="S8" s="27"/>
      <c r="T8" s="27"/>
    </row>
    <row r="9" spans="1:20" ht="79.8" x14ac:dyDescent="0.3">
      <c r="A9" s="25" t="s">
        <v>36</v>
      </c>
      <c r="B9" s="40"/>
      <c r="C9" s="40"/>
      <c r="D9" s="40"/>
      <c r="E9" s="40"/>
      <c r="F9" s="40">
        <v>75.7</v>
      </c>
      <c r="G9" s="40"/>
      <c r="H9" s="40"/>
      <c r="I9" s="40">
        <v>65</v>
      </c>
      <c r="J9" s="40"/>
      <c r="K9" s="40"/>
      <c r="L9" s="40"/>
      <c r="M9" s="40"/>
      <c r="N9" s="40"/>
      <c r="O9" s="40"/>
      <c r="P9" s="26">
        <v>140.69999999999999</v>
      </c>
      <c r="Q9" s="27"/>
      <c r="R9" s="27"/>
      <c r="S9" s="27"/>
      <c r="T9" s="27"/>
    </row>
    <row r="10" spans="1:20" ht="317.39999999999998" x14ac:dyDescent="0.3">
      <c r="A10" s="25" t="s">
        <v>37</v>
      </c>
      <c r="B10" s="40">
        <v>15410</v>
      </c>
      <c r="C10" s="40">
        <v>9683.7211299999999</v>
      </c>
      <c r="D10" s="40">
        <v>2010</v>
      </c>
      <c r="E10" s="40">
        <v>1770</v>
      </c>
      <c r="F10" s="40">
        <v>215</v>
      </c>
      <c r="G10" s="40">
        <v>2500</v>
      </c>
      <c r="H10" s="40">
        <v>1476</v>
      </c>
      <c r="I10" s="40">
        <v>136</v>
      </c>
      <c r="J10" s="40">
        <v>4550</v>
      </c>
      <c r="K10" s="40">
        <v>1740</v>
      </c>
      <c r="L10" s="40">
        <v>1430.5</v>
      </c>
      <c r="M10" s="40">
        <v>1378.2</v>
      </c>
      <c r="N10" s="40">
        <v>1822.9166600000001</v>
      </c>
      <c r="O10" s="40">
        <v>1071.3240000000001</v>
      </c>
      <c r="P10" s="26">
        <v>45193.661789999998</v>
      </c>
      <c r="Q10" s="27"/>
      <c r="R10" s="27"/>
      <c r="S10" s="27"/>
      <c r="T10" s="27"/>
    </row>
    <row r="11" spans="1:20" ht="159" x14ac:dyDescent="0.3">
      <c r="A11" s="25" t="s">
        <v>38</v>
      </c>
      <c r="B11" s="40"/>
      <c r="C11" s="40"/>
      <c r="D11" s="40"/>
      <c r="E11" s="40"/>
      <c r="F11" s="40">
        <v>5485</v>
      </c>
      <c r="G11" s="40"/>
      <c r="H11" s="40"/>
      <c r="I11" s="40">
        <v>2700</v>
      </c>
      <c r="J11" s="40"/>
      <c r="K11" s="40"/>
      <c r="L11" s="40"/>
      <c r="M11" s="40"/>
      <c r="N11" s="40"/>
      <c r="O11" s="40"/>
      <c r="P11" s="26">
        <v>8185</v>
      </c>
      <c r="Q11" s="27"/>
      <c r="R11" s="27"/>
      <c r="S11" s="27"/>
      <c r="T11" s="27"/>
    </row>
    <row r="12" spans="1:20" ht="93" x14ac:dyDescent="0.3">
      <c r="A12" s="25" t="s">
        <v>39</v>
      </c>
      <c r="B12" s="40"/>
      <c r="C12" s="40"/>
      <c r="D12" s="40"/>
      <c r="E12" s="40"/>
      <c r="F12" s="40">
        <v>300</v>
      </c>
      <c r="G12" s="40"/>
      <c r="H12" s="40"/>
      <c r="I12" s="40">
        <v>65</v>
      </c>
      <c r="J12" s="40"/>
      <c r="K12" s="40"/>
      <c r="L12" s="40">
        <v>661.6</v>
      </c>
      <c r="M12" s="40"/>
      <c r="N12" s="40"/>
      <c r="O12" s="40"/>
      <c r="P12" s="26">
        <v>1026.5999999999999</v>
      </c>
      <c r="Q12" s="27"/>
      <c r="R12" s="27"/>
      <c r="S12" s="27"/>
      <c r="T12" s="27"/>
    </row>
    <row r="13" spans="1:20" ht="132.6" x14ac:dyDescent="0.3">
      <c r="A13" s="25" t="s">
        <v>40</v>
      </c>
      <c r="B13" s="40"/>
      <c r="C13" s="40">
        <v>37.234000000000002</v>
      </c>
      <c r="D13" s="40"/>
      <c r="E13" s="40"/>
      <c r="F13" s="40"/>
      <c r="G13" s="40"/>
      <c r="H13" s="40"/>
      <c r="I13" s="40"/>
      <c r="J13" s="40">
        <v>7.45</v>
      </c>
      <c r="K13" s="40"/>
      <c r="L13" s="40"/>
      <c r="M13" s="40"/>
      <c r="N13" s="40"/>
      <c r="O13" s="40"/>
      <c r="P13" s="26">
        <v>44.683999999999997</v>
      </c>
      <c r="Q13" s="27"/>
      <c r="R13" s="27"/>
      <c r="S13" s="27"/>
      <c r="T13" s="27"/>
    </row>
    <row r="14" spans="1:20" ht="119.4" x14ac:dyDescent="0.3">
      <c r="A14" s="25" t="s">
        <v>41</v>
      </c>
      <c r="B14" s="40"/>
      <c r="C14" s="40"/>
      <c r="D14" s="40"/>
      <c r="E14" s="40"/>
      <c r="F14" s="40">
        <v>79.400000000000006</v>
      </c>
      <c r="G14" s="40"/>
      <c r="H14" s="40"/>
      <c r="I14" s="40">
        <v>30</v>
      </c>
      <c r="J14" s="40"/>
      <c r="K14" s="40"/>
      <c r="L14" s="40">
        <v>11.974</v>
      </c>
      <c r="M14" s="40"/>
      <c r="N14" s="40"/>
      <c r="O14" s="40"/>
      <c r="P14" s="26">
        <v>121.374</v>
      </c>
      <c r="Q14" s="27"/>
      <c r="R14" s="27"/>
      <c r="S14" s="27"/>
      <c r="T14" s="27"/>
    </row>
    <row r="15" spans="1:20" ht="119.4" x14ac:dyDescent="0.3">
      <c r="A15" s="25" t="s">
        <v>42</v>
      </c>
      <c r="B15" s="40"/>
      <c r="C15" s="40"/>
      <c r="D15" s="40"/>
      <c r="E15" s="40"/>
      <c r="F15" s="40">
        <v>1700</v>
      </c>
      <c r="G15" s="40"/>
      <c r="H15" s="40"/>
      <c r="I15" s="40">
        <v>470</v>
      </c>
      <c r="J15" s="40"/>
      <c r="K15" s="40"/>
      <c r="L15" s="40"/>
      <c r="M15" s="40"/>
      <c r="N15" s="40"/>
      <c r="O15" s="40"/>
      <c r="P15" s="26">
        <v>2170</v>
      </c>
      <c r="Q15" s="27"/>
      <c r="R15" s="27"/>
      <c r="S15" s="27"/>
      <c r="T15" s="27"/>
    </row>
    <row r="16" spans="1:20" ht="93" x14ac:dyDescent="0.3">
      <c r="A16" s="25" t="s">
        <v>43</v>
      </c>
      <c r="B16" s="40"/>
      <c r="C16" s="40"/>
      <c r="D16" s="40"/>
      <c r="E16" s="40"/>
      <c r="F16" s="40">
        <v>55</v>
      </c>
      <c r="G16" s="40"/>
      <c r="H16" s="40"/>
      <c r="I16" s="40">
        <v>27</v>
      </c>
      <c r="J16" s="40"/>
      <c r="K16" s="40"/>
      <c r="L16" s="40">
        <v>135.94</v>
      </c>
      <c r="M16" s="40"/>
      <c r="N16" s="40"/>
      <c r="O16" s="40"/>
      <c r="P16" s="26">
        <v>217.94</v>
      </c>
      <c r="Q16" s="27"/>
      <c r="R16" s="27"/>
      <c r="S16" s="27"/>
      <c r="T16" s="27"/>
    </row>
    <row r="17" spans="1:20" ht="159" x14ac:dyDescent="0.3">
      <c r="A17" s="25" t="s">
        <v>44</v>
      </c>
      <c r="B17" s="40"/>
      <c r="C17" s="40">
        <v>103.09818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26">
        <v>103.09818</v>
      </c>
      <c r="Q17" s="27"/>
      <c r="R17" s="27"/>
      <c r="S17" s="27"/>
      <c r="T17" s="27"/>
    </row>
    <row r="18" spans="1:20" x14ac:dyDescent="0.3">
      <c r="A18" s="33" t="s">
        <v>45</v>
      </c>
      <c r="B18" s="41">
        <v>15410</v>
      </c>
      <c r="C18" s="41">
        <v>9824.0533099999993</v>
      </c>
      <c r="D18" s="41">
        <v>2010</v>
      </c>
      <c r="E18" s="41">
        <v>1770</v>
      </c>
      <c r="F18" s="41">
        <v>7910.1</v>
      </c>
      <c r="G18" s="41">
        <v>2500</v>
      </c>
      <c r="H18" s="41">
        <v>1476</v>
      </c>
      <c r="I18" s="41">
        <v>10109.700000000001</v>
      </c>
      <c r="J18" s="41">
        <v>4557.45</v>
      </c>
      <c r="K18" s="41">
        <v>10271.3361</v>
      </c>
      <c r="L18" s="41">
        <v>2240.0140000000001</v>
      </c>
      <c r="M18" s="41">
        <v>1378.2</v>
      </c>
      <c r="N18" s="41">
        <v>1822.9166600000001</v>
      </c>
      <c r="O18" s="41">
        <v>1071.3240000000001</v>
      </c>
      <c r="P18" s="26">
        <v>72351.094070000006</v>
      </c>
      <c r="Q18" s="34"/>
      <c r="R18" s="34"/>
      <c r="S18" s="34"/>
      <c r="T18" s="34"/>
    </row>
    <row r="20" spans="1:20" x14ac:dyDescent="0.3">
      <c r="A20" s="37" t="s">
        <v>30</v>
      </c>
      <c r="B20" s="36">
        <f>Учреждения!B54+'Муниципальные районы'!P18</f>
        <v>727979.78004999994</v>
      </c>
    </row>
    <row r="21" spans="1:20" ht="32.25" customHeight="1" x14ac:dyDescent="0.3">
      <c r="A21" s="37" t="str">
        <f>CONCATENATE("Остатки бюджетных средств на ",C2,"г.")</f>
        <v>Остатки бюджетных средств на 10.02.2017г.</v>
      </c>
      <c r="B21" s="36">
        <f>1112923.1</f>
        <v>1112923.1000000001</v>
      </c>
    </row>
  </sheetData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2017-02-13T00:00:12Z</dcterms:modified>
</cp:coreProperties>
</file>