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районы'!$A$1:$P$32</definedName>
    <definedName name="_xlnm.Print_Area" localSheetId="0">Учреждения!$A$1:$E$62</definedName>
  </definedNames>
  <calcPr calcId="162913" refMode="R1C1"/>
</workbook>
</file>

<file path=xl/calcChain.xml><?xml version="1.0" encoding="utf-8"?>
<calcChain xmlns="http://schemas.openxmlformats.org/spreadsheetml/2006/main">
  <c r="E17" i="1" l="1"/>
  <c r="E16" i="1"/>
  <c r="E22" i="1"/>
  <c r="E23" i="1"/>
  <c r="E21" i="1"/>
  <c r="E12" i="1"/>
  <c r="E15" i="1"/>
  <c r="E14" i="1"/>
  <c r="E20" i="1"/>
  <c r="E19" i="1"/>
  <c r="E18" i="1"/>
  <c r="E13" i="1" l="1"/>
  <c r="E11" i="1"/>
  <c r="E10" i="1"/>
  <c r="E9" i="1" s="1"/>
  <c r="B31" i="2"/>
  <c r="E5" i="1"/>
  <c r="E24" i="1" s="1"/>
  <c r="E8" i="1" s="1"/>
  <c r="B30" i="2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<sst xmlns="http://schemas.openxmlformats.org/spreadsheetml/2006/main" count="106" uniqueCount="105">
  <si>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</si>
  <si>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</si>
  <si>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</si>
  <si>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</si>
  <si>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</si>
  <si>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</si>
  <si>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</si>
  <si>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</si>
  <si>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</si>
  <si>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</si>
  <si>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</si>
  <si>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</si>
  <si>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</si>
  <si>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</si>
  <si>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</si>
  <si>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</si>
  <si>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</si>
  <si>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</si>
  <si>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</si>
  <si>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</si>
  <si>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</si>
  <si>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</si>
  <si>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</si>
  <si>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</si>
  <si>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</si>
  <si>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</si>
  <si>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</si>
  <si>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</si>
  <si>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</si>
  <si>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</si>
  <si>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</si>
  <si>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</si>
  <si>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</si>
  <si>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</si>
  <si>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</si>
  <si>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</si>
  <si>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</si>
  <si>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</si>
  <si>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</si>
  <si>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</si>
  <si>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</si>
  <si>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</si>
  <si>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</si>
  <si>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</si>
  <si>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</si>
  <si>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</si>
  <si>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</si>
  <si>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</si>
  <si>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</si>
  <si>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</si>
  <si>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</si>
  <si>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</si>
  <si>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</si>
  <si>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</si>
  <si>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</si>
  <si>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</si>
  <si>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16.02.2017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</si>
  <si>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</si>
  <si>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</si>
  <si>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</si>
  <si>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</si>
  <si>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</si>
  <si>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</si>
  <si>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</si>
  <si>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</si>
  <si>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</si>
  <si>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</si>
  <si>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</si>
  <si>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</si>
  <si>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</si>
  <si>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</si>
  <si>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</si>
  <si>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</si>
  <si>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</si>
  <si>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</si>
  <si>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технического надзора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</si>
  <si>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</si>
  <si>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</si>
  <si>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</si>
  <si>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</si>
  <si>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</si>
  <si>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</si>
  <si>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</si>
  <si>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</si>
  <si>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</si>
  <si>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</si>
  <si>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</si>
  <si>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</si>
  <si>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</si>
  <si>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</si>
  <si>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10.02.2017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</si>
  <si>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</si>
  <si>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</si>
  <si>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</si>
  <si>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</si>
  <si>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</si>
  <si>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</si>
  <si>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</si>
  <si>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</si>
  <si>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Дотации бюджетам субъектов Российской Федерации на выравнивание бюджетной обеспеченности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</si>
  <si>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</si>
  <si>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</si>
  <si>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</si>
  <si>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</si>
  <si>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субъектов Российской Федерации на выплату региональной доплаты к пенсии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</si>
</sst>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Normal="100" zoomScaleSheetLayoutView="100" workbookViewId="0">
      <selection activeCell="A17" sqref="A17:D17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90</v>
      </c>
      <c r="G1" s="32" t="str">
        <f>TEXT(F1,"[$-FC19]ДД ММММ")</f>
        <v>10 февраля</v>
      </c>
      <c r="H1" s="32" t="str">
        <f>TEXT(F1,"[$-FC19]ДД.ММ.ГГГ \г")</f>
        <v>10.02.2017 г</v>
      </c>
    </row>
    <row r="2" spans="1:9" ht="15.6" x14ac:dyDescent="0.3">
      <c r="A2" s="45" t="str">
        <f>CONCATENATE("с ",G1," по ",G2,"ода")</f>
        <v>с 10 февраля по 16 февраля 2017 года</v>
      </c>
      <c r="B2" s="45"/>
      <c r="C2" s="45"/>
      <c r="D2" s="45"/>
      <c r="E2" s="45"/>
      <c r="F2" s="31" t="s">
        <v>56</v>
      </c>
      <c r="G2" s="32" t="str">
        <f>TEXT(F2,"[$-FC19]ДД ММММ ГГГ \г")</f>
        <v>16 февраля 2017 г</v>
      </c>
      <c r="H2" s="32" t="str">
        <f>TEXT(F2,"[$-FC19]ДД.ММ.ГГГ \г")</f>
        <v>16.02.2017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10.02.2017 г.</v>
      </c>
      <c r="B5" s="47"/>
      <c r="C5" s="47"/>
      <c r="D5" s="48"/>
      <c r="E5" s="8">
        <f>1112923.1</f>
        <v>1112923.1000000001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2" t="s">
        <v>2</v>
      </c>
      <c r="B7" s="53"/>
      <c r="C7" s="53"/>
      <c r="D7" s="53"/>
      <c r="E7" s="13"/>
    </row>
    <row r="8" spans="1:9" x14ac:dyDescent="0.3">
      <c r="A8" s="49" t="s">
        <v>3</v>
      </c>
      <c r="B8" s="53"/>
      <c r="C8" s="53"/>
      <c r="D8" s="53"/>
      <c r="E8" s="9">
        <f>E24-E9</f>
        <v>436392.88474999974</v>
      </c>
    </row>
    <row r="9" spans="1:9" x14ac:dyDescent="0.3">
      <c r="A9" s="54" t="s">
        <v>4</v>
      </c>
      <c r="B9" s="53"/>
      <c r="C9" s="53"/>
      <c r="D9" s="53"/>
      <c r="E9" s="14">
        <f>SUM(E10:E23)</f>
        <v>3172403.4</v>
      </c>
    </row>
    <row r="10" spans="1:9" ht="31.2" customHeight="1" x14ac:dyDescent="0.3">
      <c r="A10" s="54" t="s">
        <v>91</v>
      </c>
      <c r="B10" s="53"/>
      <c r="C10" s="53"/>
      <c r="D10" s="53"/>
      <c r="E10" s="14">
        <f>36.6</f>
        <v>36.6</v>
      </c>
    </row>
    <row r="11" spans="1:9" ht="26.4" customHeight="1" x14ac:dyDescent="0.3">
      <c r="A11" s="54" t="s">
        <v>92</v>
      </c>
      <c r="B11" s="53"/>
      <c r="C11" s="53"/>
      <c r="D11" s="53"/>
      <c r="E11" s="14">
        <f>41737</f>
        <v>41737</v>
      </c>
    </row>
    <row r="12" spans="1:9" x14ac:dyDescent="0.3">
      <c r="A12" s="54" t="s">
        <v>93</v>
      </c>
      <c r="B12" s="53"/>
      <c r="C12" s="53"/>
      <c r="D12" s="53"/>
      <c r="E12" s="14">
        <f>108.7+172.3+1212.6</f>
        <v>1493.6</v>
      </c>
    </row>
    <row r="13" spans="1:9" ht="28.2" customHeight="1" x14ac:dyDescent="0.3">
      <c r="A13" s="54" t="s">
        <v>94</v>
      </c>
      <c r="B13" s="53"/>
      <c r="C13" s="53"/>
      <c r="D13" s="53"/>
      <c r="E13" s="14">
        <f>422.8</f>
        <v>422.8</v>
      </c>
    </row>
    <row r="14" spans="1:9" ht="27.6" customHeight="1" x14ac:dyDescent="0.3">
      <c r="A14" s="54" t="s">
        <v>95</v>
      </c>
      <c r="B14" s="53"/>
      <c r="C14" s="53"/>
      <c r="D14" s="53"/>
      <c r="E14" s="14">
        <f>742.8+432</f>
        <v>1174.8</v>
      </c>
    </row>
    <row r="15" spans="1:9" ht="45" customHeight="1" x14ac:dyDescent="0.3">
      <c r="A15" s="54" t="s">
        <v>96</v>
      </c>
      <c r="B15" s="53"/>
      <c r="C15" s="53"/>
      <c r="D15" s="53"/>
      <c r="E15" s="14">
        <f>6575.3+2354.9+15.2</f>
        <v>8945.4000000000015</v>
      </c>
    </row>
    <row r="16" spans="1:9" ht="30" customHeight="1" x14ac:dyDescent="0.3">
      <c r="A16" s="54" t="s">
        <v>97</v>
      </c>
      <c r="B16" s="53"/>
      <c r="C16" s="53"/>
      <c r="D16" s="53"/>
      <c r="E16" s="14">
        <f>1110.7+694.3+503.2+117.1+634.3</f>
        <v>3059.5999999999995</v>
      </c>
    </row>
    <row r="17" spans="1:5" ht="28.8" customHeight="1" x14ac:dyDescent="0.3">
      <c r="A17" s="54" t="s">
        <v>98</v>
      </c>
      <c r="B17" s="53"/>
      <c r="C17" s="53"/>
      <c r="D17" s="53"/>
      <c r="E17" s="14">
        <f>650.5+399+150.9+1146.8+92.5</f>
        <v>2439.6999999999998</v>
      </c>
    </row>
    <row r="18" spans="1:5" x14ac:dyDescent="0.3">
      <c r="A18" s="54" t="s">
        <v>99</v>
      </c>
      <c r="B18" s="53"/>
      <c r="C18" s="53"/>
      <c r="D18" s="53"/>
      <c r="E18" s="14">
        <f>3096284.4</f>
        <v>3096284.4</v>
      </c>
    </row>
    <row r="19" spans="1:5" ht="30" customHeight="1" x14ac:dyDescent="0.3">
      <c r="A19" s="54" t="s">
        <v>100</v>
      </c>
      <c r="B19" s="53"/>
      <c r="C19" s="53"/>
      <c r="D19" s="53"/>
      <c r="E19" s="14">
        <f>16</f>
        <v>16</v>
      </c>
    </row>
    <row r="20" spans="1:5" ht="27.6" customHeight="1" x14ac:dyDescent="0.3">
      <c r="A20" s="54" t="s">
        <v>101</v>
      </c>
      <c r="B20" s="53"/>
      <c r="C20" s="53"/>
      <c r="D20" s="53"/>
      <c r="E20" s="14">
        <f>450.2</f>
        <v>450.2</v>
      </c>
    </row>
    <row r="21" spans="1:5" ht="42.6" customHeight="1" x14ac:dyDescent="0.3">
      <c r="A21" s="54" t="s">
        <v>102</v>
      </c>
      <c r="B21" s="53"/>
      <c r="C21" s="53"/>
      <c r="D21" s="53"/>
      <c r="E21" s="14">
        <f>55.6+0.5</f>
        <v>56.1</v>
      </c>
    </row>
    <row r="22" spans="1:5" ht="30" customHeight="1" x14ac:dyDescent="0.3">
      <c r="A22" s="54" t="s">
        <v>103</v>
      </c>
      <c r="B22" s="53"/>
      <c r="C22" s="53"/>
      <c r="D22" s="53"/>
      <c r="E22" s="14">
        <f>1881.6+129.7</f>
        <v>2011.3</v>
      </c>
    </row>
    <row r="23" spans="1:5" ht="27.6" customHeight="1" x14ac:dyDescent="0.3">
      <c r="A23" s="54" t="s">
        <v>104</v>
      </c>
      <c r="B23" s="53"/>
      <c r="C23" s="53"/>
      <c r="D23" s="53"/>
      <c r="E23" s="14">
        <f>14275.9</f>
        <v>14275.9</v>
      </c>
    </row>
    <row r="24" spans="1:5" x14ac:dyDescent="0.3">
      <c r="A24" s="60" t="s">
        <v>5</v>
      </c>
      <c r="B24" s="61"/>
      <c r="C24" s="61"/>
      <c r="D24" s="62"/>
      <c r="E24" s="13">
        <f>'Муниципальные районы'!B31-Учреждения!E5+'Муниципальные районы'!B30</f>
        <v>3608796.2847499996</v>
      </c>
    </row>
    <row r="25" spans="1:5" x14ac:dyDescent="0.3">
      <c r="A25" s="15"/>
      <c r="B25" s="16"/>
      <c r="C25" s="16"/>
      <c r="D25" s="6"/>
      <c r="E25" s="17"/>
    </row>
    <row r="26" spans="1:5" x14ac:dyDescent="0.3">
      <c r="A26" s="50" t="s">
        <v>14</v>
      </c>
      <c r="B26" s="58" t="s">
        <v>6</v>
      </c>
      <c r="C26" s="55" t="s">
        <v>7</v>
      </c>
      <c r="D26" s="56"/>
      <c r="E26" s="57"/>
    </row>
    <row r="27" spans="1:5" ht="82.8" x14ac:dyDescent="0.3">
      <c r="A27" s="51"/>
      <c r="B27" s="59"/>
      <c r="C27" s="18" t="s">
        <v>8</v>
      </c>
      <c r="D27" s="18" t="s">
        <v>9</v>
      </c>
      <c r="E27" s="18" t="s">
        <v>10</v>
      </c>
    </row>
    <row r="28" spans="1:5" x14ac:dyDescent="0.3">
      <c r="A28" s="21" t="s">
        <v>57</v>
      </c>
      <c r="B28" s="19">
        <v>742.72815000000003</v>
      </c>
      <c r="C28" s="19"/>
      <c r="D28" s="19"/>
      <c r="E28" s="19"/>
    </row>
    <row r="29" spans="1:5" x14ac:dyDescent="0.3">
      <c r="A29" s="21" t="s">
        <v>58</v>
      </c>
      <c r="B29" s="19">
        <v>300</v>
      </c>
      <c r="C29" s="19"/>
      <c r="D29" s="19"/>
      <c r="E29" s="19"/>
    </row>
    <row r="30" spans="1:5" x14ac:dyDescent="0.3">
      <c r="A30" s="21" t="s">
        <v>59</v>
      </c>
      <c r="B30" s="19">
        <v>23283.189050000001</v>
      </c>
      <c r="C30" s="19">
        <v>13845.81819</v>
      </c>
      <c r="D30" s="19">
        <v>4104.4371000000001</v>
      </c>
      <c r="E30" s="19"/>
    </row>
    <row r="31" spans="1:5" ht="27.6" x14ac:dyDescent="0.3">
      <c r="A31" s="21" t="s">
        <v>60</v>
      </c>
      <c r="B31" s="19">
        <v>42161.735460000004</v>
      </c>
      <c r="C31" s="19">
        <v>485</v>
      </c>
      <c r="D31" s="19"/>
      <c r="E31" s="19"/>
    </row>
    <row r="32" spans="1:5" x14ac:dyDescent="0.3">
      <c r="A32" s="21" t="s">
        <v>61</v>
      </c>
      <c r="B32" s="19">
        <v>3712.28026</v>
      </c>
      <c r="C32" s="19"/>
      <c r="D32" s="19"/>
      <c r="E32" s="19"/>
    </row>
    <row r="33" spans="1:5" x14ac:dyDescent="0.3">
      <c r="A33" s="21" t="s">
        <v>62</v>
      </c>
      <c r="B33" s="19">
        <v>331.01280000000003</v>
      </c>
      <c r="C33" s="19"/>
      <c r="D33" s="19"/>
      <c r="E33" s="19"/>
    </row>
    <row r="34" spans="1:5" ht="27.6" x14ac:dyDescent="0.3">
      <c r="A34" s="21" t="s">
        <v>63</v>
      </c>
      <c r="B34" s="19">
        <v>407409.94189999998</v>
      </c>
      <c r="C34" s="19"/>
      <c r="D34" s="19"/>
      <c r="E34" s="19"/>
    </row>
    <row r="35" spans="1:5" x14ac:dyDescent="0.3">
      <c r="A35" s="21" t="s">
        <v>64</v>
      </c>
      <c r="B35" s="19">
        <v>46857.512309999998</v>
      </c>
      <c r="C35" s="19">
        <v>127.2</v>
      </c>
      <c r="D35" s="19">
        <v>95</v>
      </c>
      <c r="E35" s="19"/>
    </row>
    <row r="36" spans="1:5" x14ac:dyDescent="0.3">
      <c r="A36" s="21" t="s">
        <v>65</v>
      </c>
      <c r="B36" s="19">
        <v>99448.09981</v>
      </c>
      <c r="C36" s="19">
        <v>2150.0002199999999</v>
      </c>
      <c r="D36" s="19"/>
      <c r="E36" s="19">
        <v>602.46297000000004</v>
      </c>
    </row>
    <row r="37" spans="1:5" x14ac:dyDescent="0.3">
      <c r="A37" s="21" t="s">
        <v>66</v>
      </c>
      <c r="B37" s="19">
        <v>283463.80504000001</v>
      </c>
      <c r="C37" s="19">
        <v>438.57614000000001</v>
      </c>
      <c r="D37" s="19">
        <v>50.72401</v>
      </c>
      <c r="E37" s="19">
        <v>237634.35092999999</v>
      </c>
    </row>
    <row r="38" spans="1:5" x14ac:dyDescent="0.3">
      <c r="A38" s="21" t="s">
        <v>67</v>
      </c>
      <c r="B38" s="19">
        <v>7930.7882</v>
      </c>
      <c r="C38" s="19">
        <v>2500</v>
      </c>
      <c r="D38" s="19"/>
      <c r="E38" s="19">
        <v>1787.9987599999999</v>
      </c>
    </row>
    <row r="39" spans="1:5" x14ac:dyDescent="0.3">
      <c r="A39" s="21" t="s">
        <v>68</v>
      </c>
      <c r="B39" s="19">
        <v>2773.1219999999998</v>
      </c>
      <c r="C39" s="19">
        <v>90</v>
      </c>
      <c r="D39" s="19"/>
      <c r="E39" s="19"/>
    </row>
    <row r="40" spans="1:5" ht="27.6" x14ac:dyDescent="0.3">
      <c r="A40" s="21" t="s">
        <v>69</v>
      </c>
      <c r="B40" s="19">
        <v>21216.86146</v>
      </c>
      <c r="C40" s="19">
        <v>15150</v>
      </c>
      <c r="D40" s="19"/>
      <c r="E40" s="19"/>
    </row>
    <row r="41" spans="1:5" x14ac:dyDescent="0.3">
      <c r="A41" s="21" t="s">
        <v>70</v>
      </c>
      <c r="B41" s="19">
        <v>2260</v>
      </c>
      <c r="C41" s="19">
        <v>1710</v>
      </c>
      <c r="D41" s="19">
        <v>50</v>
      </c>
      <c r="E41" s="19"/>
    </row>
    <row r="42" spans="1:5" x14ac:dyDescent="0.3">
      <c r="A42" s="21" t="s">
        <v>71</v>
      </c>
      <c r="B42" s="19">
        <v>3169.3620099999998</v>
      </c>
      <c r="C42" s="19">
        <v>711.46263999999996</v>
      </c>
      <c r="D42" s="19">
        <v>36.106160000000003</v>
      </c>
      <c r="E42" s="19"/>
    </row>
    <row r="43" spans="1:5" ht="27.6" x14ac:dyDescent="0.3">
      <c r="A43" s="21" t="s">
        <v>72</v>
      </c>
      <c r="B43" s="19">
        <v>812.20399999999995</v>
      </c>
      <c r="C43" s="19">
        <v>240</v>
      </c>
      <c r="D43" s="19"/>
      <c r="E43" s="19">
        <v>171</v>
      </c>
    </row>
    <row r="44" spans="1:5" x14ac:dyDescent="0.3">
      <c r="A44" s="21" t="s">
        <v>73</v>
      </c>
      <c r="B44" s="19">
        <v>111.34985</v>
      </c>
      <c r="C44" s="19"/>
      <c r="D44" s="19"/>
      <c r="E44" s="19"/>
    </row>
    <row r="45" spans="1:5" x14ac:dyDescent="0.3">
      <c r="A45" s="21" t="s">
        <v>74</v>
      </c>
      <c r="B45" s="19">
        <v>43998.975420000002</v>
      </c>
      <c r="C45" s="19"/>
      <c r="D45" s="19">
        <v>200</v>
      </c>
      <c r="E45" s="19"/>
    </row>
    <row r="46" spans="1:5" x14ac:dyDescent="0.3">
      <c r="A46" s="21" t="s">
        <v>75</v>
      </c>
      <c r="B46" s="19">
        <v>174.5</v>
      </c>
      <c r="C46" s="19"/>
      <c r="D46" s="19"/>
      <c r="E46" s="19"/>
    </row>
    <row r="47" spans="1:5" x14ac:dyDescent="0.3">
      <c r="A47" s="21" t="s">
        <v>76</v>
      </c>
      <c r="B47" s="19">
        <v>1267</v>
      </c>
      <c r="C47" s="19">
        <v>800</v>
      </c>
      <c r="D47" s="19">
        <v>250</v>
      </c>
      <c r="E47" s="19"/>
    </row>
    <row r="48" spans="1:5" x14ac:dyDescent="0.3">
      <c r="A48" s="21" t="s">
        <v>77</v>
      </c>
      <c r="B48" s="19">
        <v>728.11758999999995</v>
      </c>
      <c r="C48" s="19">
        <v>40</v>
      </c>
      <c r="D48" s="19"/>
      <c r="E48" s="19"/>
    </row>
    <row r="49" spans="1:5" x14ac:dyDescent="0.3">
      <c r="A49" s="21" t="s">
        <v>78</v>
      </c>
      <c r="B49" s="19">
        <v>203193.29233</v>
      </c>
      <c r="C49" s="19"/>
      <c r="D49" s="19"/>
      <c r="E49" s="19"/>
    </row>
    <row r="50" spans="1:5" ht="27.6" x14ac:dyDescent="0.3">
      <c r="A50" s="21" t="s">
        <v>79</v>
      </c>
      <c r="B50" s="19">
        <v>57.330959999999997</v>
      </c>
      <c r="C50" s="19">
        <v>42</v>
      </c>
      <c r="D50" s="19">
        <v>5</v>
      </c>
      <c r="E50" s="19"/>
    </row>
    <row r="51" spans="1:5" x14ac:dyDescent="0.3">
      <c r="A51" s="21" t="s">
        <v>80</v>
      </c>
      <c r="B51" s="19">
        <v>335</v>
      </c>
      <c r="C51" s="19"/>
      <c r="D51" s="19"/>
      <c r="E51" s="19"/>
    </row>
    <row r="52" spans="1:5" x14ac:dyDescent="0.3">
      <c r="A52" s="21" t="s">
        <v>81</v>
      </c>
      <c r="B52" s="19">
        <v>6333.5666099999999</v>
      </c>
      <c r="C52" s="19"/>
      <c r="D52" s="19"/>
      <c r="E52" s="19"/>
    </row>
    <row r="53" spans="1:5" x14ac:dyDescent="0.3">
      <c r="A53" s="21" t="s">
        <v>82</v>
      </c>
      <c r="B53" s="19">
        <v>11502.54933</v>
      </c>
      <c r="C53" s="19"/>
      <c r="D53" s="19"/>
      <c r="E53" s="19">
        <v>180</v>
      </c>
    </row>
    <row r="54" spans="1:5" x14ac:dyDescent="0.3">
      <c r="A54" s="21" t="s">
        <v>83</v>
      </c>
      <c r="B54" s="19">
        <v>22844.001329999999</v>
      </c>
      <c r="C54" s="19">
        <v>4120.6235200000001</v>
      </c>
      <c r="D54" s="19">
        <v>305.07947999999999</v>
      </c>
      <c r="E54" s="19">
        <v>60</v>
      </c>
    </row>
    <row r="55" spans="1:5" x14ac:dyDescent="0.3">
      <c r="A55" s="21" t="s">
        <v>84</v>
      </c>
      <c r="B55" s="19">
        <v>720.70705999999996</v>
      </c>
      <c r="C55" s="19"/>
      <c r="D55" s="19">
        <v>80</v>
      </c>
      <c r="E55" s="19"/>
    </row>
    <row r="56" spans="1:5" x14ac:dyDescent="0.3">
      <c r="A56" s="21" t="s">
        <v>85</v>
      </c>
      <c r="B56" s="19">
        <v>2143.25</v>
      </c>
      <c r="C56" s="19">
        <v>350</v>
      </c>
      <c r="D56" s="19"/>
      <c r="E56" s="19"/>
    </row>
    <row r="57" spans="1:5" x14ac:dyDescent="0.3">
      <c r="A57" s="21" t="s">
        <v>86</v>
      </c>
      <c r="B57" s="19">
        <v>354.87049000000002</v>
      </c>
      <c r="C57" s="19"/>
      <c r="D57" s="19"/>
      <c r="E57" s="19"/>
    </row>
    <row r="58" spans="1:5" x14ac:dyDescent="0.3">
      <c r="A58" s="21" t="s">
        <v>87</v>
      </c>
      <c r="B58" s="19">
        <v>1173.9215799999999</v>
      </c>
      <c r="C58" s="19"/>
      <c r="D58" s="19"/>
      <c r="E58" s="19"/>
    </row>
    <row r="59" spans="1:5" x14ac:dyDescent="0.3">
      <c r="A59" s="21" t="s">
        <v>88</v>
      </c>
      <c r="B59" s="19">
        <v>747</v>
      </c>
      <c r="C59" s="19">
        <v>480</v>
      </c>
      <c r="D59" s="19">
        <v>267</v>
      </c>
      <c r="E59" s="19"/>
    </row>
    <row r="60" spans="1:5" x14ac:dyDescent="0.3">
      <c r="A60" s="23" t="s">
        <v>89</v>
      </c>
      <c r="B60" s="20">
        <v>1241558.075</v>
      </c>
      <c r="C60" s="20">
        <v>43280.680710000001</v>
      </c>
      <c r="D60" s="20">
        <v>5443.3467499999997</v>
      </c>
      <c r="E60" s="20">
        <v>240435.81266</v>
      </c>
    </row>
  </sheetData>
  <mergeCells count="24">
    <mergeCell ref="A20:D20"/>
    <mergeCell ref="A21:D21"/>
    <mergeCell ref="A22:D22"/>
    <mergeCell ref="A23:D23"/>
    <mergeCell ref="A16:D16"/>
    <mergeCell ref="A17:D17"/>
    <mergeCell ref="A18:D18"/>
    <mergeCell ref="A19:D19"/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25" zoomScaleNormal="100" zoomScaleSheetLayoutView="100" workbookViewId="0">
      <selection activeCell="B32" sqref="B32"/>
    </sheetView>
  </sheetViews>
  <sheetFormatPr defaultRowHeight="14.4" x14ac:dyDescent="0.3"/>
  <cols>
    <col min="1" max="1" width="38.33203125" customWidth="1"/>
    <col min="2" max="2" width="13.109375" customWidth="1"/>
    <col min="3" max="3" width="14" customWidth="1"/>
    <col min="4" max="4" width="13.33203125" customWidth="1"/>
    <col min="5" max="5" width="14.33203125" customWidth="1"/>
    <col min="6" max="6" width="13.5546875" customWidth="1"/>
    <col min="7" max="7" width="15.109375" customWidth="1"/>
    <col min="8" max="8" width="14.109375" customWidth="1"/>
    <col min="9" max="9" width="13.21875" customWidth="1"/>
    <col min="10" max="10" width="12.6640625" customWidth="1"/>
    <col min="11" max="11" width="11" customWidth="1"/>
    <col min="12" max="12" width="13.88671875" customWidth="1"/>
    <col min="13" max="13" width="13.44140625" customWidth="1"/>
    <col min="14" max="14" width="12.88671875" customWidth="1"/>
    <col min="15" max="15" width="13.21875" customWidth="1"/>
    <col min="16" max="16" width="11" customWidth="1"/>
  </cols>
  <sheetData>
    <row r="1" spans="1:20" s="29" customFormat="1" ht="15.6" x14ac:dyDescent="0.3">
      <c r="A1" s="43" t="s">
        <v>56</v>
      </c>
      <c r="C1" s="30" t="s">
        <v>13</v>
      </c>
    </row>
    <row r="2" spans="1:20" x14ac:dyDescent="0.3">
      <c r="A2" s="38" t="str">
        <f>TEXT(EndData2,"[$-FC19]ДД.ММ.ГГГ")</f>
        <v>16.02.2017</v>
      </c>
      <c r="B2" s="38">
        <f>A2+1</f>
        <v>42783</v>
      </c>
      <c r="C2" s="44" t="str">
        <f>TEXT(B2,"[$-FC19]ДД.ММ.ГГГ")</f>
        <v>17.02.2017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1368.25</v>
      </c>
      <c r="K4" s="40"/>
      <c r="L4" s="40"/>
      <c r="M4" s="40"/>
      <c r="N4" s="40"/>
      <c r="O4" s="40"/>
      <c r="P4" s="26">
        <v>1368.25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18266.833999999999</v>
      </c>
      <c r="D5" s="40">
        <v>19454.166000000001</v>
      </c>
      <c r="E5" s="40">
        <v>4000</v>
      </c>
      <c r="F5" s="40">
        <v>7306.58</v>
      </c>
      <c r="G5" s="40">
        <v>19720.75</v>
      </c>
      <c r="H5" s="40"/>
      <c r="I5" s="40"/>
      <c r="J5" s="40">
        <v>829.83299999999997</v>
      </c>
      <c r="K5" s="40"/>
      <c r="L5" s="40">
        <v>23300.426100000001</v>
      </c>
      <c r="M5" s="40">
        <v>9648.9169999999995</v>
      </c>
      <c r="N5" s="40">
        <v>8967.7742799999996</v>
      </c>
      <c r="O5" s="40">
        <v>19261.303</v>
      </c>
      <c r="P5" s="26">
        <v>130756.58338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2348</v>
      </c>
      <c r="C6" s="40">
        <v>183.333</v>
      </c>
      <c r="D6" s="40">
        <v>75</v>
      </c>
      <c r="E6" s="40"/>
      <c r="F6" s="40"/>
      <c r="G6" s="40">
        <v>75</v>
      </c>
      <c r="H6" s="40"/>
      <c r="I6" s="40"/>
      <c r="J6" s="40">
        <v>154.166</v>
      </c>
      <c r="K6" s="40"/>
      <c r="L6" s="40"/>
      <c r="M6" s="40"/>
      <c r="N6" s="40"/>
      <c r="O6" s="40"/>
      <c r="P6" s="26">
        <v>2835.4989999999998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110000</v>
      </c>
      <c r="C7" s="40">
        <v>81547.357980000001</v>
      </c>
      <c r="D7" s="40">
        <v>16959.332999999999</v>
      </c>
      <c r="E7" s="40">
        <v>5000</v>
      </c>
      <c r="F7" s="40">
        <v>4606.5</v>
      </c>
      <c r="G7" s="40">
        <v>17788.25</v>
      </c>
      <c r="H7" s="40"/>
      <c r="I7" s="40"/>
      <c r="J7" s="40">
        <v>27166.170999999998</v>
      </c>
      <c r="K7" s="40"/>
      <c r="L7" s="40">
        <v>13768.1572</v>
      </c>
      <c r="M7" s="40">
        <v>10342.5</v>
      </c>
      <c r="N7" s="40">
        <v>9083.4560700000002</v>
      </c>
      <c r="O7" s="40">
        <v>18756.616000000002</v>
      </c>
      <c r="P7" s="26">
        <v>315018.34125</v>
      </c>
      <c r="Q7" s="27"/>
      <c r="R7" s="27"/>
      <c r="S7" s="27"/>
      <c r="T7" s="27"/>
    </row>
    <row r="8" spans="1:20" ht="79.8" x14ac:dyDescent="0.3">
      <c r="A8" s="25" t="s">
        <v>35</v>
      </c>
      <c r="B8" s="40">
        <v>124.1</v>
      </c>
      <c r="C8" s="40">
        <v>333.6</v>
      </c>
      <c r="D8" s="40"/>
      <c r="E8" s="40"/>
      <c r="F8" s="40"/>
      <c r="G8" s="40"/>
      <c r="H8" s="40"/>
      <c r="I8" s="40"/>
      <c r="J8" s="40">
        <v>30.146000000000001</v>
      </c>
      <c r="K8" s="40">
        <v>3.1080000000000001</v>
      </c>
      <c r="L8" s="40">
        <v>12.29508</v>
      </c>
      <c r="M8" s="40">
        <v>10.587429999999999</v>
      </c>
      <c r="N8" s="40">
        <v>12.29508</v>
      </c>
      <c r="O8" s="40"/>
      <c r="P8" s="26">
        <v>526.13158999999996</v>
      </c>
      <c r="Q8" s="27"/>
      <c r="R8" s="27"/>
      <c r="S8" s="27"/>
      <c r="T8" s="27"/>
    </row>
    <row r="9" spans="1:20" ht="79.8" x14ac:dyDescent="0.3">
      <c r="A9" s="25" t="s">
        <v>36</v>
      </c>
      <c r="B9" s="40"/>
      <c r="C9" s="40">
        <v>4003.1669999999999</v>
      </c>
      <c r="D9" s="40">
        <v>632</v>
      </c>
      <c r="E9" s="40">
        <v>531.75</v>
      </c>
      <c r="F9" s="40">
        <v>156.166</v>
      </c>
      <c r="G9" s="40">
        <v>612</v>
      </c>
      <c r="H9" s="40"/>
      <c r="I9" s="40"/>
      <c r="J9" s="40"/>
      <c r="K9" s="40"/>
      <c r="L9" s="40">
        <v>258.56319999999999</v>
      </c>
      <c r="M9" s="40">
        <v>232.333</v>
      </c>
      <c r="N9" s="40">
        <v>260.98647</v>
      </c>
      <c r="O9" s="40">
        <v>142.90899999999999</v>
      </c>
      <c r="P9" s="26">
        <v>6829.8746700000002</v>
      </c>
      <c r="Q9" s="27"/>
      <c r="R9" s="27"/>
      <c r="S9" s="27"/>
      <c r="T9" s="27"/>
    </row>
    <row r="10" spans="1:20" ht="93" x14ac:dyDescent="0.3">
      <c r="A10" s="25" t="s">
        <v>37</v>
      </c>
      <c r="B10" s="40">
        <v>500</v>
      </c>
      <c r="C10" s="40">
        <v>258.334</v>
      </c>
      <c r="D10" s="40">
        <v>172.25</v>
      </c>
      <c r="E10" s="40">
        <v>70</v>
      </c>
      <c r="F10" s="40">
        <v>86.082999999999998</v>
      </c>
      <c r="G10" s="40">
        <v>86.083340000000007</v>
      </c>
      <c r="H10" s="40"/>
      <c r="I10" s="40"/>
      <c r="J10" s="40">
        <v>77.507000000000005</v>
      </c>
      <c r="K10" s="40"/>
      <c r="L10" s="40">
        <v>92.796199999999999</v>
      </c>
      <c r="M10" s="40">
        <v>75.5</v>
      </c>
      <c r="N10" s="40">
        <v>92.796199999999999</v>
      </c>
      <c r="O10" s="40">
        <v>85.661000000000001</v>
      </c>
      <c r="P10" s="26">
        <v>1597.0107399999999</v>
      </c>
      <c r="Q10" s="27"/>
      <c r="R10" s="27"/>
      <c r="S10" s="27"/>
      <c r="T10" s="27"/>
    </row>
    <row r="11" spans="1:20" ht="53.4" x14ac:dyDescent="0.3">
      <c r="A11" s="25" t="s">
        <v>38</v>
      </c>
      <c r="B11" s="40">
        <v>600</v>
      </c>
      <c r="C11" s="40">
        <v>285.16699999999997</v>
      </c>
      <c r="D11" s="40">
        <v>150</v>
      </c>
      <c r="E11" s="40">
        <v>241.7</v>
      </c>
      <c r="F11" s="40">
        <v>75.8</v>
      </c>
      <c r="G11" s="40">
        <v>390</v>
      </c>
      <c r="H11" s="40">
        <v>70</v>
      </c>
      <c r="I11" s="40">
        <v>36.65</v>
      </c>
      <c r="J11" s="40">
        <v>517.35699999999997</v>
      </c>
      <c r="K11" s="40">
        <v>165.1</v>
      </c>
      <c r="L11" s="40">
        <v>137.10337999999999</v>
      </c>
      <c r="M11" s="40">
        <v>80</v>
      </c>
      <c r="N11" s="40">
        <v>79</v>
      </c>
      <c r="O11" s="40">
        <v>507.59055000000001</v>
      </c>
      <c r="P11" s="26">
        <v>3335.4679299999998</v>
      </c>
      <c r="Q11" s="27"/>
      <c r="R11" s="27"/>
      <c r="S11" s="27"/>
      <c r="T11" s="27"/>
    </row>
    <row r="12" spans="1:20" ht="79.8" x14ac:dyDescent="0.3">
      <c r="A12" s="25" t="s">
        <v>39</v>
      </c>
      <c r="B12" s="40">
        <v>2296.61</v>
      </c>
      <c r="C12" s="40">
        <v>400.36599999999999</v>
      </c>
      <c r="D12" s="40">
        <v>297</v>
      </c>
      <c r="E12" s="40">
        <v>125.1</v>
      </c>
      <c r="F12" s="40">
        <v>187</v>
      </c>
      <c r="G12" s="40">
        <v>151.69999999999999</v>
      </c>
      <c r="H12" s="40">
        <v>100</v>
      </c>
      <c r="I12" s="40">
        <v>36.65</v>
      </c>
      <c r="J12" s="40">
        <v>334.65600000000001</v>
      </c>
      <c r="K12" s="40">
        <v>192.7</v>
      </c>
      <c r="L12" s="40"/>
      <c r="M12" s="40">
        <v>178.17</v>
      </c>
      <c r="N12" s="40">
        <v>242.5</v>
      </c>
      <c r="O12" s="40">
        <v>141.17993999999999</v>
      </c>
      <c r="P12" s="26">
        <v>4683.6319400000002</v>
      </c>
      <c r="Q12" s="27"/>
      <c r="R12" s="27"/>
      <c r="S12" s="27"/>
      <c r="T12" s="27"/>
    </row>
    <row r="13" spans="1:20" ht="106.2" x14ac:dyDescent="0.3">
      <c r="A13" s="25" t="s">
        <v>40</v>
      </c>
      <c r="B13" s="40">
        <v>24372.550480000002</v>
      </c>
      <c r="C13" s="40">
        <v>2061.5</v>
      </c>
      <c r="D13" s="40">
        <v>175</v>
      </c>
      <c r="E13" s="40"/>
      <c r="F13" s="40"/>
      <c r="G13" s="40"/>
      <c r="H13" s="40"/>
      <c r="I13" s="40"/>
      <c r="J13" s="40">
        <v>280</v>
      </c>
      <c r="K13" s="40"/>
      <c r="L13" s="40"/>
      <c r="M13" s="40"/>
      <c r="N13" s="40"/>
      <c r="O13" s="40"/>
      <c r="P13" s="26">
        <v>26889.050480000002</v>
      </c>
      <c r="Q13" s="27"/>
      <c r="R13" s="27"/>
      <c r="S13" s="27"/>
      <c r="T13" s="27"/>
    </row>
    <row r="14" spans="1:20" ht="93" x14ac:dyDescent="0.3">
      <c r="A14" s="25" t="s">
        <v>41</v>
      </c>
      <c r="B14" s="40"/>
      <c r="C14" s="40">
        <v>3300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6">
        <v>3300</v>
      </c>
      <c r="Q14" s="27"/>
      <c r="R14" s="27"/>
      <c r="S14" s="27"/>
      <c r="T14" s="27"/>
    </row>
    <row r="15" spans="1:20" ht="79.8" x14ac:dyDescent="0.3">
      <c r="A15" s="25" t="s">
        <v>42</v>
      </c>
      <c r="B15" s="40">
        <v>133</v>
      </c>
      <c r="C15" s="40">
        <v>218.89</v>
      </c>
      <c r="D15" s="40"/>
      <c r="E15" s="40"/>
      <c r="F15" s="40"/>
      <c r="G15" s="40">
        <v>28.131</v>
      </c>
      <c r="H15" s="40"/>
      <c r="I15" s="40"/>
      <c r="J15" s="40">
        <v>37.5</v>
      </c>
      <c r="K15" s="40"/>
      <c r="L15" s="40"/>
      <c r="M15" s="40">
        <v>11.42</v>
      </c>
      <c r="N15" s="40"/>
      <c r="O15" s="40"/>
      <c r="P15" s="26">
        <v>428.94099999999997</v>
      </c>
      <c r="Q15" s="27"/>
      <c r="R15" s="27"/>
      <c r="S15" s="27"/>
      <c r="T15" s="27"/>
    </row>
    <row r="16" spans="1:20" ht="317.39999999999998" x14ac:dyDescent="0.3">
      <c r="A16" s="25" t="s">
        <v>43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>
        <v>197.35599999999999</v>
      </c>
      <c r="P16" s="26">
        <v>197.35599999999999</v>
      </c>
      <c r="Q16" s="27"/>
      <c r="R16" s="27"/>
      <c r="S16" s="27"/>
      <c r="T16" s="27"/>
    </row>
    <row r="17" spans="1:20" ht="159" x14ac:dyDescent="0.3">
      <c r="A17" s="25" t="s">
        <v>44</v>
      </c>
      <c r="B17" s="40">
        <v>186700</v>
      </c>
      <c r="C17" s="40">
        <v>80000</v>
      </c>
      <c r="D17" s="40">
        <v>17015.994999999999</v>
      </c>
      <c r="E17" s="40">
        <v>13600</v>
      </c>
      <c r="F17" s="40"/>
      <c r="G17" s="40">
        <v>21354.056</v>
      </c>
      <c r="H17" s="40">
        <v>8989.4500000000007</v>
      </c>
      <c r="I17" s="40"/>
      <c r="J17" s="40">
        <v>21036</v>
      </c>
      <c r="K17" s="40">
        <v>7847.4960000000001</v>
      </c>
      <c r="L17" s="40"/>
      <c r="M17" s="40">
        <v>15667.91</v>
      </c>
      <c r="N17" s="40">
        <v>15049.94931</v>
      </c>
      <c r="O17" s="40">
        <v>13883.550020000001</v>
      </c>
      <c r="P17" s="26">
        <v>401144.40633000003</v>
      </c>
      <c r="Q17" s="27"/>
      <c r="R17" s="27"/>
      <c r="S17" s="27"/>
      <c r="T17" s="27"/>
    </row>
    <row r="18" spans="1:20" ht="93" x14ac:dyDescent="0.3">
      <c r="A18" s="25" t="s">
        <v>45</v>
      </c>
      <c r="B18" s="40">
        <v>8120</v>
      </c>
      <c r="C18" s="40">
        <v>3468.2449999999999</v>
      </c>
      <c r="D18" s="40">
        <v>130</v>
      </c>
      <c r="E18" s="40">
        <v>650</v>
      </c>
      <c r="F18" s="40"/>
      <c r="G18" s="40">
        <v>1527</v>
      </c>
      <c r="H18" s="40">
        <v>955</v>
      </c>
      <c r="I18" s="40"/>
      <c r="J18" s="40"/>
      <c r="K18" s="40">
        <v>688.7</v>
      </c>
      <c r="L18" s="40"/>
      <c r="M18" s="40">
        <v>1089.0999999999999</v>
      </c>
      <c r="N18" s="40">
        <v>739.4</v>
      </c>
      <c r="O18" s="40">
        <v>829.59100000000001</v>
      </c>
      <c r="P18" s="26">
        <v>18197.036</v>
      </c>
      <c r="Q18" s="27"/>
      <c r="R18" s="27"/>
      <c r="S18" s="27"/>
      <c r="T18" s="27"/>
    </row>
    <row r="19" spans="1:20" ht="132.6" x14ac:dyDescent="0.3">
      <c r="A19" s="25" t="s">
        <v>46</v>
      </c>
      <c r="B19" s="40">
        <v>3.8</v>
      </c>
      <c r="C19" s="40"/>
      <c r="D19" s="40"/>
      <c r="E19" s="40"/>
      <c r="F19" s="40"/>
      <c r="G19" s="40"/>
      <c r="H19" s="40">
        <v>3.7240000000000002</v>
      </c>
      <c r="I19" s="40"/>
      <c r="J19" s="40">
        <v>3.7250000000000001</v>
      </c>
      <c r="K19" s="40">
        <v>4.0101599999999999</v>
      </c>
      <c r="L19" s="40"/>
      <c r="M19" s="40"/>
      <c r="N19" s="40"/>
      <c r="O19" s="40"/>
      <c r="P19" s="26">
        <v>15.25916</v>
      </c>
      <c r="Q19" s="27"/>
      <c r="R19" s="27"/>
      <c r="S19" s="27"/>
      <c r="T19" s="27"/>
    </row>
    <row r="20" spans="1:20" ht="119.4" x14ac:dyDescent="0.3">
      <c r="A20" s="25" t="s">
        <v>47</v>
      </c>
      <c r="B20" s="40">
        <v>7182.57</v>
      </c>
      <c r="C20" s="40">
        <v>2303.3000000000002</v>
      </c>
      <c r="D20" s="40">
        <v>401</v>
      </c>
      <c r="E20" s="40">
        <v>220</v>
      </c>
      <c r="F20" s="40"/>
      <c r="G20" s="40">
        <v>294.74</v>
      </c>
      <c r="H20" s="40">
        <v>61.716000000000001</v>
      </c>
      <c r="I20" s="40"/>
      <c r="J20" s="40">
        <v>1201</v>
      </c>
      <c r="K20" s="40">
        <v>223</v>
      </c>
      <c r="L20" s="40"/>
      <c r="M20" s="40">
        <v>276.02999999999997</v>
      </c>
      <c r="N20" s="40">
        <v>100</v>
      </c>
      <c r="O20" s="40">
        <v>396.18416000000002</v>
      </c>
      <c r="P20" s="26">
        <v>12659.54016</v>
      </c>
      <c r="Q20" s="27"/>
      <c r="R20" s="27"/>
      <c r="S20" s="27"/>
      <c r="T20" s="27"/>
    </row>
    <row r="21" spans="1:20" ht="119.4" x14ac:dyDescent="0.3">
      <c r="A21" s="25" t="s">
        <v>48</v>
      </c>
      <c r="B21" s="40">
        <v>138000</v>
      </c>
      <c r="C21" s="40">
        <v>41072.241000000002</v>
      </c>
      <c r="D21" s="40">
        <v>7226</v>
      </c>
      <c r="E21" s="40">
        <v>5720</v>
      </c>
      <c r="F21" s="40"/>
      <c r="G21" s="40">
        <v>5145.1000000000004</v>
      </c>
      <c r="H21" s="40">
        <v>2378.9416700000002</v>
      </c>
      <c r="I21" s="40"/>
      <c r="J21" s="40">
        <v>13885.907999999999</v>
      </c>
      <c r="K21" s="40">
        <v>2781.384</v>
      </c>
      <c r="L21" s="40"/>
      <c r="M21" s="40">
        <v>3454.49</v>
      </c>
      <c r="N21" s="40">
        <v>4027.8416299999999</v>
      </c>
      <c r="O21" s="40">
        <v>3228.4126099999999</v>
      </c>
      <c r="P21" s="26">
        <v>226920.31891</v>
      </c>
      <c r="Q21" s="27"/>
      <c r="R21" s="27"/>
      <c r="S21" s="27"/>
      <c r="T21" s="27"/>
    </row>
    <row r="22" spans="1:20" ht="66.599999999999994" x14ac:dyDescent="0.3">
      <c r="A22" s="25" t="s">
        <v>49</v>
      </c>
      <c r="B22" s="40">
        <v>43755.854599999999</v>
      </c>
      <c r="C22" s="40">
        <v>17463.666010000001</v>
      </c>
      <c r="D22" s="40">
        <v>3460</v>
      </c>
      <c r="E22" s="40">
        <v>1674.75</v>
      </c>
      <c r="F22" s="40">
        <v>420</v>
      </c>
      <c r="G22" s="40">
        <v>3885</v>
      </c>
      <c r="H22" s="40">
        <v>416.2</v>
      </c>
      <c r="I22" s="40">
        <v>171</v>
      </c>
      <c r="J22" s="40">
        <v>3058.8272099999999</v>
      </c>
      <c r="K22" s="40">
        <v>879.63800000000003</v>
      </c>
      <c r="L22" s="40">
        <v>268.94675000000001</v>
      </c>
      <c r="M22" s="40"/>
      <c r="N22" s="40">
        <v>2390.7265499999999</v>
      </c>
      <c r="O22" s="40">
        <v>1243.627</v>
      </c>
      <c r="P22" s="26">
        <v>79088.236120000001</v>
      </c>
      <c r="Q22" s="27"/>
      <c r="R22" s="27"/>
      <c r="S22" s="27"/>
      <c r="T22" s="27"/>
    </row>
    <row r="23" spans="1:20" ht="93" x14ac:dyDescent="0.3">
      <c r="A23" s="25" t="s">
        <v>50</v>
      </c>
      <c r="B23" s="40">
        <v>2840</v>
      </c>
      <c r="C23" s="40">
        <v>1010</v>
      </c>
      <c r="D23" s="40">
        <v>175.55</v>
      </c>
      <c r="E23" s="40">
        <v>169</v>
      </c>
      <c r="F23" s="40"/>
      <c r="G23" s="40">
        <v>269.64</v>
      </c>
      <c r="H23" s="40">
        <v>81.319000000000003</v>
      </c>
      <c r="I23" s="40"/>
      <c r="J23" s="40">
        <v>364.56</v>
      </c>
      <c r="K23" s="40">
        <v>61.271999999999998</v>
      </c>
      <c r="L23" s="40"/>
      <c r="M23" s="40">
        <v>113.87</v>
      </c>
      <c r="N23" s="40">
        <v>140.416</v>
      </c>
      <c r="O23" s="40">
        <v>120.48125</v>
      </c>
      <c r="P23" s="26">
        <v>5346.1082500000002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>
        <v>249.95099999999999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6">
        <v>249.95099999999999</v>
      </c>
      <c r="Q24" s="27"/>
      <c r="R24" s="27"/>
      <c r="S24" s="27"/>
      <c r="T24" s="27"/>
    </row>
    <row r="25" spans="1:20" ht="53.4" x14ac:dyDescent="0.3">
      <c r="A25" s="25" t="s">
        <v>52</v>
      </c>
      <c r="B25" s="40"/>
      <c r="C25" s="40"/>
      <c r="D25" s="40"/>
      <c r="E25" s="40"/>
      <c r="F25" s="40"/>
      <c r="G25" s="40"/>
      <c r="H25" s="40"/>
      <c r="I25" s="40"/>
      <c r="J25" s="40">
        <v>41737</v>
      </c>
      <c r="K25" s="40"/>
      <c r="L25" s="40"/>
      <c r="M25" s="40"/>
      <c r="N25" s="40"/>
      <c r="O25" s="40"/>
      <c r="P25" s="26">
        <v>41737</v>
      </c>
      <c r="Q25" s="27"/>
      <c r="R25" s="27"/>
      <c r="S25" s="27"/>
      <c r="T25" s="27"/>
    </row>
    <row r="26" spans="1:20" ht="40.200000000000003" x14ac:dyDescent="0.3">
      <c r="A26" s="25" t="s">
        <v>53</v>
      </c>
      <c r="B26" s="40"/>
      <c r="C26" s="40">
        <v>99.280959999999993</v>
      </c>
      <c r="D26" s="40"/>
      <c r="E26" s="40"/>
      <c r="F26" s="40"/>
      <c r="G26" s="40">
        <v>24.820239999999998</v>
      </c>
      <c r="H26" s="40"/>
      <c r="I26" s="40"/>
      <c r="J26" s="40">
        <v>124.10120000000001</v>
      </c>
      <c r="K26" s="40"/>
      <c r="L26" s="40">
        <v>148.92143999999999</v>
      </c>
      <c r="M26" s="40"/>
      <c r="N26" s="40"/>
      <c r="O26" s="40"/>
      <c r="P26" s="26">
        <v>397.12383999999997</v>
      </c>
      <c r="Q26" s="27"/>
      <c r="R26" s="27"/>
      <c r="S26" s="27"/>
      <c r="T26" s="27"/>
    </row>
    <row r="27" spans="1:20" ht="53.4" x14ac:dyDescent="0.3">
      <c r="A27" s="25" t="s">
        <v>54</v>
      </c>
      <c r="B27" s="40"/>
      <c r="C27" s="40">
        <v>26905.592000000001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6">
        <v>26905.592000000001</v>
      </c>
      <c r="Q27" s="27"/>
      <c r="R27" s="27"/>
      <c r="S27" s="27"/>
      <c r="T27" s="27"/>
    </row>
    <row r="28" spans="1:20" x14ac:dyDescent="0.3">
      <c r="A28" s="33" t="s">
        <v>55</v>
      </c>
      <c r="B28" s="41">
        <v>527226.43608000001</v>
      </c>
      <c r="C28" s="41">
        <v>283180.87394999998</v>
      </c>
      <c r="D28" s="41">
        <v>66323.293999999994</v>
      </c>
      <c r="E28" s="41">
        <v>32002.3</v>
      </c>
      <c r="F28" s="41">
        <v>12838.129000000001</v>
      </c>
      <c r="G28" s="41">
        <v>71352.270579999997</v>
      </c>
      <c r="H28" s="41">
        <v>13056.35067</v>
      </c>
      <c r="I28" s="41">
        <v>244.3</v>
      </c>
      <c r="J28" s="41">
        <v>112206.70741</v>
      </c>
      <c r="K28" s="41">
        <v>12846.408160000001</v>
      </c>
      <c r="L28" s="41">
        <v>37987.209349999997</v>
      </c>
      <c r="M28" s="41">
        <v>41180.827429999998</v>
      </c>
      <c r="N28" s="41">
        <v>41187.141589999999</v>
      </c>
      <c r="O28" s="41">
        <v>58794.46153</v>
      </c>
      <c r="P28" s="26">
        <v>1310426.7097499999</v>
      </c>
      <c r="Q28" s="34"/>
      <c r="R28" s="34"/>
      <c r="S28" s="34"/>
      <c r="T28" s="34"/>
    </row>
    <row r="30" spans="1:20" x14ac:dyDescent="0.3">
      <c r="A30" s="37" t="s">
        <v>30</v>
      </c>
      <c r="B30" s="36">
        <f>Учреждения!B60+'Муниципальные районы'!P28</f>
        <v>2551984.7847499996</v>
      </c>
    </row>
    <row r="31" spans="1:20" ht="32.25" customHeight="1" x14ac:dyDescent="0.3">
      <c r="A31" s="37" t="str">
        <f>CONCATENATE("Остатки бюджетных средств на ",C2,"г.")</f>
        <v>Остатки бюджетных средств на 17.02.2017г.</v>
      </c>
      <c r="B31" s="36">
        <f>2169734.6</f>
        <v>2169734.6</v>
      </c>
    </row>
  </sheetData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2017-02-20T03:16:16Z</dcterms:modified>
</cp:coreProperties>
</file>