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Учреждения!$21:$22</definedName>
    <definedName name="_xlnm.Print_Area" localSheetId="1">'Муниципальные районы'!$A$1:$P$12</definedName>
    <definedName name="_xlnm.Print_Area" localSheetId="0">Учреждения!$A$1:$E$64</definedName>
  </definedNames>
  <calcPr calcId="162913" refMode="R1C1"/>
</workbook>
</file>

<file path=xl/calcChain.xml><?xml version="1.0" encoding="utf-8"?>
<calcChain xmlns="http://schemas.openxmlformats.org/spreadsheetml/2006/main">
  <c r="E8" i="1" l="1"/>
  <c r="E19" i="1"/>
  <c r="E9" i="1"/>
  <c r="E18" i="1"/>
  <c r="E17" i="1"/>
  <c r="E14" i="1"/>
  <c r="E13" i="1"/>
  <c r="E16" i="1"/>
  <c r="E15" i="1"/>
  <c r="E12" i="1"/>
  <c r="E11" i="1"/>
  <c r="E10" i="1"/>
  <c r="B10" i="2"/>
  <c r="A2" i="2" l="1"/>
  <c r="B2" i="2" s="1"/>
  <c r="C2" i="2" s="1"/>
  <c r="A1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<sst xmlns="http://schemas.openxmlformats.org/spreadsheetml/2006/main" count="88" uniqueCount="87">
  <si>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</si>
  <si>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</si>
  <si>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</si>
  <si>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</si>
  <si>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</si>
  <si>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</si>
  <si>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</si>
  <si>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</si>
  <si>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</si>
  <si>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</si>
  <si>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</si>
  <si>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</si>
  <si>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</si>
  <si>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</si>
  <si>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</si>
  <si>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</si>
  <si>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</si>
  <si>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</si>
  <si>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</si>
  <si>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</si>
  <si>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</si>
  <si>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</si>
  <si>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</si>
  <si>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</si>
  <si>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</si>
  <si>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</si>
  <si>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</si>
  <si>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</si>
  <si>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</si>
  <si>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</si>
  <si>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</si>
  <si>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</si>
  <si>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</si>
  <si>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</si>
  <si>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</si>
  <si>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Всего:</t>
  </si>
  <si>
    <t>06.04.2017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</si>
  <si>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</si>
  <si>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</si>
  <si>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</si>
  <si>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</si>
  <si>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</si>
  <si>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</si>
  <si>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</si>
  <si>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</si>
  <si>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</si>
  <si>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</si>
  <si>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</si>
  <si>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</si>
  <si>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</si>
  <si>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</si>
  <si>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</si>
  <si>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</si>
  <si>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</si>
  <si>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</si>
  <si>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</si>
  <si>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</si>
  <si>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</si>
  <si>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</si>
  <si>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</si>
  <si>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</si>
  <si>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</si>
  <si>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</si>
  <si>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</si>
  <si>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</si>
  <si>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</si>
  <si>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</si>
  <si>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</si>
  <si>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</si>
  <si>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</si>
  <si>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</si>
  <si>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</si>
  <si>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</si>
  <si>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</si>
  <si>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</si>
  <si>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</si>
  <si>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</si>
  <si>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31.03.2017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</si>
  <si>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</si>
  <si>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содействие достижению целевых показателей региональных программ развития агропромышленного комплекса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</si>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</sst>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view="pageBreakPreview" topLeftCell="A2" zoomScaleNormal="100" zoomScaleSheetLayoutView="100" workbookViewId="0">
      <selection activeCell="E9" sqref="E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77</v>
      </c>
      <c r="G1" s="32" t="str">
        <f>TEXT(F1,"[$-FC19]ДД ММММ")</f>
        <v>31 марта</v>
      </c>
      <c r="H1" s="32" t="str">
        <f>TEXT(F1,"[$-FC19]ДД.ММ.ГГГ \г")</f>
        <v>31.03.2017 г</v>
      </c>
    </row>
    <row r="2" spans="1:9" ht="15.6" x14ac:dyDescent="0.3">
      <c r="A2" s="45" t="str">
        <f>CONCATENATE("с ",G1," по ",G2,"ода")</f>
        <v>с 31 марта по 06 апреля 2017 года</v>
      </c>
      <c r="B2" s="45"/>
      <c r="C2" s="45"/>
      <c r="D2" s="45"/>
      <c r="E2" s="45"/>
      <c r="F2" s="31" t="s">
        <v>36</v>
      </c>
      <c r="G2" s="32" t="str">
        <f>TEXT(F2,"[$-FC19]ДД ММММ ГГГ \г")</f>
        <v>06 апреля 2017 г</v>
      </c>
      <c r="H2" s="32" t="str">
        <f>TEXT(F2,"[$-FC19]ДД.ММ.ГГГ \г")</f>
        <v>06.04.2017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31.03.2017 г.</v>
      </c>
      <c r="B5" s="47"/>
      <c r="C5" s="47"/>
      <c r="D5" s="48"/>
      <c r="E5" s="8">
        <v>752563.19999999995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E19-E9</f>
        <v>350761.06462000008</v>
      </c>
    </row>
    <row r="9" spans="1:9" x14ac:dyDescent="0.3">
      <c r="A9" s="57" t="s">
        <v>4</v>
      </c>
      <c r="B9" s="56"/>
      <c r="C9" s="56"/>
      <c r="D9" s="56"/>
      <c r="E9" s="14">
        <f>SUM(E10:E18)</f>
        <v>18134.400000000001</v>
      </c>
    </row>
    <row r="10" spans="1:9" x14ac:dyDescent="0.3">
      <c r="A10" s="57" t="s">
        <v>78</v>
      </c>
      <c r="B10" s="56"/>
      <c r="C10" s="56"/>
      <c r="D10" s="56"/>
      <c r="E10" s="14">
        <f>2281.7</f>
        <v>2281.6999999999998</v>
      </c>
    </row>
    <row r="11" spans="1:9" ht="30.6" customHeight="1" x14ac:dyDescent="0.3">
      <c r="A11" s="57" t="s">
        <v>79</v>
      </c>
      <c r="B11" s="56"/>
      <c r="C11" s="56"/>
      <c r="D11" s="56"/>
      <c r="E11" s="14">
        <f>1693.2</f>
        <v>1693.2</v>
      </c>
    </row>
    <row r="12" spans="1:9" ht="31.2" customHeight="1" x14ac:dyDescent="0.3">
      <c r="A12" s="57" t="s">
        <v>80</v>
      </c>
      <c r="B12" s="56"/>
      <c r="C12" s="56"/>
      <c r="D12" s="56"/>
      <c r="E12" s="14">
        <f>8025.1</f>
        <v>8025.1</v>
      </c>
    </row>
    <row r="13" spans="1:9" x14ac:dyDescent="0.3">
      <c r="A13" s="57" t="s">
        <v>81</v>
      </c>
      <c r="B13" s="56"/>
      <c r="C13" s="56"/>
      <c r="D13" s="56"/>
      <c r="E13" s="14">
        <f>41.6+13.8+173.2+17.7</f>
        <v>246.29999999999998</v>
      </c>
    </row>
    <row r="14" spans="1:9" ht="27" customHeight="1" x14ac:dyDescent="0.3">
      <c r="A14" s="57" t="s">
        <v>82</v>
      </c>
      <c r="B14" s="56"/>
      <c r="C14" s="56"/>
      <c r="D14" s="56"/>
      <c r="E14" s="14">
        <f>287.5+2.6+1.3+698.1</f>
        <v>989.5</v>
      </c>
    </row>
    <row r="15" spans="1:9" ht="25.8" customHeight="1" x14ac:dyDescent="0.3">
      <c r="A15" s="57" t="s">
        <v>83</v>
      </c>
      <c r="B15" s="56"/>
      <c r="C15" s="56"/>
      <c r="D15" s="56"/>
      <c r="E15" s="14">
        <f>10.7</f>
        <v>10.7</v>
      </c>
    </row>
    <row r="16" spans="1:9" ht="27.6" customHeight="1" x14ac:dyDescent="0.3">
      <c r="A16" s="57" t="s">
        <v>84</v>
      </c>
      <c r="B16" s="56"/>
      <c r="C16" s="56"/>
      <c r="D16" s="56"/>
      <c r="E16" s="14">
        <f>61.4</f>
        <v>61.4</v>
      </c>
    </row>
    <row r="17" spans="1:5" ht="26.4" customHeight="1" x14ac:dyDescent="0.3">
      <c r="A17" s="57" t="s">
        <v>85</v>
      </c>
      <c r="B17" s="56"/>
      <c r="C17" s="56"/>
      <c r="D17" s="56"/>
      <c r="E17" s="14">
        <f>353.1+21.1+363.5+1346.9</f>
        <v>2084.6000000000004</v>
      </c>
    </row>
    <row r="18" spans="1:5" ht="26.4" customHeight="1" x14ac:dyDescent="0.3">
      <c r="A18" s="57" t="s">
        <v>86</v>
      </c>
      <c r="B18" s="56"/>
      <c r="C18" s="56"/>
      <c r="D18" s="56"/>
      <c r="E18" s="14">
        <f>21.9+98.9+2181.5+439.6</f>
        <v>2741.9</v>
      </c>
    </row>
    <row r="19" spans="1:5" x14ac:dyDescent="0.3">
      <c r="A19" s="49" t="s">
        <v>5</v>
      </c>
      <c r="B19" s="50"/>
      <c r="C19" s="50"/>
      <c r="D19" s="50"/>
      <c r="E19" s="13">
        <f>'Муниципальные районы'!B11-Учреждения!E5+'Муниципальные районы'!B10</f>
        <v>368895.4646200001</v>
      </c>
    </row>
    <row r="20" spans="1:5" x14ac:dyDescent="0.3">
      <c r="A20" s="15"/>
      <c r="B20" s="16"/>
      <c r="C20" s="16"/>
      <c r="D20" s="6"/>
      <c r="E20" s="17"/>
    </row>
    <row r="21" spans="1:5" x14ac:dyDescent="0.3">
      <c r="A21" s="51" t="s">
        <v>14</v>
      </c>
      <c r="B21" s="53" t="s">
        <v>6</v>
      </c>
      <c r="C21" s="54" t="s">
        <v>7</v>
      </c>
      <c r="D21" s="54"/>
      <c r="E21" s="54"/>
    </row>
    <row r="22" spans="1:5" ht="82.8" x14ac:dyDescent="0.3">
      <c r="A22" s="52"/>
      <c r="B22" s="53"/>
      <c r="C22" s="18" t="s">
        <v>8</v>
      </c>
      <c r="D22" s="18" t="s">
        <v>9</v>
      </c>
      <c r="E22" s="18" t="s">
        <v>10</v>
      </c>
    </row>
    <row r="23" spans="1:5" x14ac:dyDescent="0.3">
      <c r="A23" s="21" t="s">
        <v>37</v>
      </c>
      <c r="B23" s="19">
        <v>14551.30737</v>
      </c>
      <c r="C23" s="19">
        <v>9806.9670299999998</v>
      </c>
      <c r="D23" s="19">
        <v>2526.4088900000002</v>
      </c>
      <c r="E23" s="19">
        <v>1969.51052</v>
      </c>
    </row>
    <row r="24" spans="1:5" x14ac:dyDescent="0.3">
      <c r="A24" s="21" t="s">
        <v>38</v>
      </c>
      <c r="B24" s="19">
        <v>4560</v>
      </c>
      <c r="C24" s="19">
        <v>4150</v>
      </c>
      <c r="D24" s="19">
        <v>180</v>
      </c>
      <c r="E24" s="19"/>
    </row>
    <row r="25" spans="1:5" x14ac:dyDescent="0.3">
      <c r="A25" s="21" t="s">
        <v>39</v>
      </c>
      <c r="B25" s="19">
        <v>4904</v>
      </c>
      <c r="C25" s="19">
        <v>4010</v>
      </c>
      <c r="D25" s="19">
        <v>894</v>
      </c>
      <c r="E25" s="19"/>
    </row>
    <row r="26" spans="1:5" x14ac:dyDescent="0.3">
      <c r="A26" s="21" t="s">
        <v>40</v>
      </c>
      <c r="B26" s="19">
        <v>16575.665110000002</v>
      </c>
      <c r="C26" s="19">
        <v>8132</v>
      </c>
      <c r="D26" s="19">
        <v>5025.5832</v>
      </c>
      <c r="E26" s="19"/>
    </row>
    <row r="27" spans="1:5" ht="27.6" x14ac:dyDescent="0.3">
      <c r="A27" s="21" t="s">
        <v>41</v>
      </c>
      <c r="B27" s="19">
        <v>87032.910369999998</v>
      </c>
      <c r="C27" s="19">
        <v>2676.1976100000002</v>
      </c>
      <c r="D27" s="19">
        <v>1140.8152500000001</v>
      </c>
      <c r="E27" s="19"/>
    </row>
    <row r="28" spans="1:5" x14ac:dyDescent="0.3">
      <c r="A28" s="21" t="s">
        <v>42</v>
      </c>
      <c r="B28" s="19">
        <v>20.7</v>
      </c>
      <c r="C28" s="19"/>
      <c r="D28" s="19"/>
      <c r="E28" s="19"/>
    </row>
    <row r="29" spans="1:5" ht="27.6" x14ac:dyDescent="0.3">
      <c r="A29" s="21" t="s">
        <v>43</v>
      </c>
      <c r="B29" s="19">
        <v>106352.28521</v>
      </c>
      <c r="C29" s="19">
        <v>100</v>
      </c>
      <c r="D29" s="19">
        <v>65</v>
      </c>
      <c r="E29" s="19"/>
    </row>
    <row r="30" spans="1:5" x14ac:dyDescent="0.3">
      <c r="A30" s="21" t="s">
        <v>44</v>
      </c>
      <c r="B30" s="19">
        <v>6150.8654999999999</v>
      </c>
      <c r="C30" s="19">
        <v>3650</v>
      </c>
      <c r="D30" s="19">
        <v>1082.796</v>
      </c>
      <c r="E30" s="19"/>
    </row>
    <row r="31" spans="1:5" x14ac:dyDescent="0.3">
      <c r="A31" s="21" t="s">
        <v>45</v>
      </c>
      <c r="B31" s="19">
        <v>7037.3468000000003</v>
      </c>
      <c r="C31" s="19">
        <v>5927.2169999999996</v>
      </c>
      <c r="D31" s="19">
        <v>755.6</v>
      </c>
      <c r="E31" s="19">
        <v>52.529800000000002</v>
      </c>
    </row>
    <row r="32" spans="1:5" x14ac:dyDescent="0.3">
      <c r="A32" s="21" t="s">
        <v>46</v>
      </c>
      <c r="B32" s="19">
        <v>82157.410650000005</v>
      </c>
      <c r="C32" s="19">
        <v>48.616030000000002</v>
      </c>
      <c r="D32" s="19">
        <v>1198.8658600000001</v>
      </c>
      <c r="E32" s="19">
        <v>465.5505</v>
      </c>
    </row>
    <row r="33" spans="1:5" x14ac:dyDescent="0.3">
      <c r="A33" s="21" t="s">
        <v>47</v>
      </c>
      <c r="B33" s="19">
        <v>107405.44714</v>
      </c>
      <c r="C33" s="19">
        <v>8303.3046300000005</v>
      </c>
      <c r="D33" s="19">
        <v>2273.0656300000001</v>
      </c>
      <c r="E33" s="19">
        <v>6497.0075399999996</v>
      </c>
    </row>
    <row r="34" spans="1:5" x14ac:dyDescent="0.3">
      <c r="A34" s="21" t="s">
        <v>48</v>
      </c>
      <c r="B34" s="19">
        <v>282796.18049</v>
      </c>
      <c r="C34" s="19">
        <v>14266.01053</v>
      </c>
      <c r="D34" s="19">
        <v>4050</v>
      </c>
      <c r="E34" s="19">
        <v>216082.5845</v>
      </c>
    </row>
    <row r="35" spans="1:5" x14ac:dyDescent="0.3">
      <c r="A35" s="21" t="s">
        <v>49</v>
      </c>
      <c r="B35" s="19">
        <v>37358.317000000003</v>
      </c>
      <c r="C35" s="19">
        <v>2025.0250000000001</v>
      </c>
      <c r="D35" s="19">
        <v>494.75799999999998</v>
      </c>
      <c r="E35" s="19"/>
    </row>
    <row r="36" spans="1:5" ht="27.6" x14ac:dyDescent="0.3">
      <c r="A36" s="21" t="s">
        <v>50</v>
      </c>
      <c r="B36" s="19">
        <v>52042</v>
      </c>
      <c r="C36" s="19">
        <v>33000</v>
      </c>
      <c r="D36" s="19">
        <v>14600</v>
      </c>
      <c r="E36" s="19"/>
    </row>
    <row r="37" spans="1:5" x14ac:dyDescent="0.3">
      <c r="A37" s="21" t="s">
        <v>51</v>
      </c>
      <c r="B37" s="19">
        <v>327.44193000000001</v>
      </c>
      <c r="C37" s="19"/>
      <c r="D37" s="19"/>
      <c r="E37" s="19"/>
    </row>
    <row r="38" spans="1:5" x14ac:dyDescent="0.3">
      <c r="A38" s="21" t="s">
        <v>52</v>
      </c>
      <c r="B38" s="19">
        <v>2272.38492</v>
      </c>
      <c r="C38" s="19">
        <v>1222.38249</v>
      </c>
      <c r="D38" s="19">
        <v>962.00243</v>
      </c>
      <c r="E38" s="19"/>
    </row>
    <row r="39" spans="1:5" x14ac:dyDescent="0.3">
      <c r="A39" s="21" t="s">
        <v>53</v>
      </c>
      <c r="B39" s="19">
        <v>72.243219999999994</v>
      </c>
      <c r="C39" s="19"/>
      <c r="D39" s="19"/>
      <c r="E39" s="19"/>
    </row>
    <row r="40" spans="1:5" x14ac:dyDescent="0.3">
      <c r="A40" s="21" t="s">
        <v>54</v>
      </c>
      <c r="B40" s="19">
        <v>350</v>
      </c>
      <c r="C40" s="19">
        <v>350</v>
      </c>
      <c r="D40" s="19"/>
      <c r="E40" s="19"/>
    </row>
    <row r="41" spans="1:5" ht="27.6" x14ac:dyDescent="0.3">
      <c r="A41" s="21" t="s">
        <v>55</v>
      </c>
      <c r="B41" s="19">
        <v>28643.103899999998</v>
      </c>
      <c r="C41" s="19">
        <v>14318.777</v>
      </c>
      <c r="D41" s="19">
        <v>5467.0520500000002</v>
      </c>
      <c r="E41" s="19">
        <v>8073.5718500000003</v>
      </c>
    </row>
    <row r="42" spans="1:5" x14ac:dyDescent="0.3">
      <c r="A42" s="21" t="s">
        <v>56</v>
      </c>
      <c r="B42" s="19">
        <v>23.172999999999998</v>
      </c>
      <c r="C42" s="19"/>
      <c r="D42" s="19"/>
      <c r="E42" s="19"/>
    </row>
    <row r="43" spans="1:5" x14ac:dyDescent="0.3">
      <c r="A43" s="21" t="s">
        <v>57</v>
      </c>
      <c r="B43" s="19">
        <v>50888.295059999997</v>
      </c>
      <c r="C43" s="19">
        <v>4000</v>
      </c>
      <c r="D43" s="19">
        <v>1300</v>
      </c>
      <c r="E43" s="19"/>
    </row>
    <row r="44" spans="1:5" x14ac:dyDescent="0.3">
      <c r="A44" s="21" t="s">
        <v>58</v>
      </c>
      <c r="B44" s="19">
        <v>8265.5299799999993</v>
      </c>
      <c r="C44" s="19">
        <v>5431.69326</v>
      </c>
      <c r="D44" s="19">
        <v>1577.6801599999999</v>
      </c>
      <c r="E44" s="19"/>
    </row>
    <row r="45" spans="1:5" x14ac:dyDescent="0.3">
      <c r="A45" s="21" t="s">
        <v>59</v>
      </c>
      <c r="B45" s="19">
        <v>4.5</v>
      </c>
      <c r="C45" s="19"/>
      <c r="D45" s="19"/>
      <c r="E45" s="19"/>
    </row>
    <row r="46" spans="1:5" x14ac:dyDescent="0.3">
      <c r="A46" s="21" t="s">
        <v>60</v>
      </c>
      <c r="B46" s="19">
        <v>276.44</v>
      </c>
      <c r="C46" s="19">
        <v>275</v>
      </c>
      <c r="D46" s="19"/>
      <c r="E46" s="19"/>
    </row>
    <row r="47" spans="1:5" x14ac:dyDescent="0.3">
      <c r="A47" s="21" t="s">
        <v>61</v>
      </c>
      <c r="B47" s="19">
        <v>1998.57069</v>
      </c>
      <c r="C47" s="19">
        <v>1540.92939</v>
      </c>
      <c r="D47" s="19">
        <v>450</v>
      </c>
      <c r="E47" s="19"/>
    </row>
    <row r="48" spans="1:5" x14ac:dyDescent="0.3">
      <c r="A48" s="21" t="s">
        <v>62</v>
      </c>
      <c r="B48" s="19">
        <v>100</v>
      </c>
      <c r="C48" s="19"/>
      <c r="D48" s="19"/>
      <c r="E48" s="19"/>
    </row>
    <row r="49" spans="1:5" x14ac:dyDescent="0.3">
      <c r="A49" s="21" t="s">
        <v>63</v>
      </c>
      <c r="B49" s="19">
        <v>310.20699999999999</v>
      </c>
      <c r="C49" s="19">
        <v>310</v>
      </c>
      <c r="D49" s="19"/>
      <c r="E49" s="19"/>
    </row>
    <row r="50" spans="1:5" x14ac:dyDescent="0.3">
      <c r="A50" s="21" t="s">
        <v>64</v>
      </c>
      <c r="B50" s="19">
        <v>500</v>
      </c>
      <c r="C50" s="19">
        <v>300</v>
      </c>
      <c r="D50" s="19">
        <v>100</v>
      </c>
      <c r="E50" s="19"/>
    </row>
    <row r="51" spans="1:5" x14ac:dyDescent="0.3">
      <c r="A51" s="21" t="s">
        <v>65</v>
      </c>
      <c r="B51" s="19">
        <v>384.08381000000003</v>
      </c>
      <c r="C51" s="19">
        <v>383.96381000000002</v>
      </c>
      <c r="D51" s="19"/>
      <c r="E51" s="19"/>
    </row>
    <row r="52" spans="1:5" x14ac:dyDescent="0.3">
      <c r="A52" s="21" t="s">
        <v>66</v>
      </c>
      <c r="B52" s="19">
        <v>14122.424000000001</v>
      </c>
      <c r="C52" s="19">
        <v>10000</v>
      </c>
      <c r="D52" s="19">
        <v>4000</v>
      </c>
      <c r="E52" s="19"/>
    </row>
    <row r="53" spans="1:5" ht="27.6" x14ac:dyDescent="0.3">
      <c r="A53" s="21" t="s">
        <v>67</v>
      </c>
      <c r="B53" s="19">
        <v>101.04706</v>
      </c>
      <c r="C53" s="19">
        <v>90.108180000000004</v>
      </c>
      <c r="D53" s="19">
        <v>9.4388799999999993</v>
      </c>
      <c r="E53" s="19"/>
    </row>
    <row r="54" spans="1:5" x14ac:dyDescent="0.3">
      <c r="A54" s="21" t="s">
        <v>68</v>
      </c>
      <c r="B54" s="19">
        <v>562</v>
      </c>
      <c r="C54" s="19">
        <v>480</v>
      </c>
      <c r="D54" s="19"/>
      <c r="E54" s="19"/>
    </row>
    <row r="55" spans="1:5" x14ac:dyDescent="0.3">
      <c r="A55" s="21" t="s">
        <v>69</v>
      </c>
      <c r="B55" s="19">
        <v>86.12</v>
      </c>
      <c r="C55" s="19"/>
      <c r="D55" s="19"/>
      <c r="E55" s="19"/>
    </row>
    <row r="56" spans="1:5" x14ac:dyDescent="0.3">
      <c r="A56" s="21" t="s">
        <v>70</v>
      </c>
      <c r="B56" s="19">
        <v>45454.261270000003</v>
      </c>
      <c r="C56" s="19">
        <v>4070.3</v>
      </c>
      <c r="D56" s="19">
        <v>1216.8312699999999</v>
      </c>
      <c r="E56" s="19"/>
    </row>
    <row r="57" spans="1:5" x14ac:dyDescent="0.3">
      <c r="A57" s="21" t="s">
        <v>71</v>
      </c>
      <c r="B57" s="19">
        <v>7716.7335300000004</v>
      </c>
      <c r="C57" s="19">
        <v>4418.4509600000001</v>
      </c>
      <c r="D57" s="19">
        <v>1596.7863500000001</v>
      </c>
      <c r="E57" s="19">
        <v>120</v>
      </c>
    </row>
    <row r="58" spans="1:5" x14ac:dyDescent="0.3">
      <c r="A58" s="21" t="s">
        <v>72</v>
      </c>
      <c r="B58" s="19">
        <v>802.45</v>
      </c>
      <c r="C58" s="19"/>
      <c r="D58" s="19">
        <v>210</v>
      </c>
      <c r="E58" s="19"/>
    </row>
    <row r="59" spans="1:5" x14ac:dyDescent="0.3">
      <c r="A59" s="21" t="s">
        <v>73</v>
      </c>
      <c r="B59" s="19">
        <v>2096.9733900000001</v>
      </c>
      <c r="C59" s="19">
        <v>1574.37</v>
      </c>
      <c r="D59" s="19">
        <v>365.93689999999998</v>
      </c>
      <c r="E59" s="19"/>
    </row>
    <row r="60" spans="1:5" x14ac:dyDescent="0.3">
      <c r="A60" s="21" t="s">
        <v>74</v>
      </c>
      <c r="B60" s="19">
        <v>20281.266660000001</v>
      </c>
      <c r="C60" s="19">
        <v>1080.89435</v>
      </c>
      <c r="D60" s="19">
        <v>290.21231</v>
      </c>
      <c r="E60" s="19"/>
    </row>
    <row r="61" spans="1:5" x14ac:dyDescent="0.3">
      <c r="A61" s="21" t="s">
        <v>75</v>
      </c>
      <c r="B61" s="19">
        <v>127.33306</v>
      </c>
      <c r="C61" s="19"/>
      <c r="D61" s="19"/>
      <c r="E61" s="19"/>
    </row>
    <row r="62" spans="1:5" x14ac:dyDescent="0.3">
      <c r="A62" s="23" t="s">
        <v>76</v>
      </c>
      <c r="B62" s="20">
        <v>994711.01812000002</v>
      </c>
      <c r="C62" s="20">
        <v>145942.20727000001</v>
      </c>
      <c r="D62" s="20">
        <v>51832.833180000001</v>
      </c>
      <c r="E62" s="20">
        <v>233260.75471000001</v>
      </c>
    </row>
  </sheetData>
  <mergeCells count="19">
    <mergeCell ref="A16:D16"/>
    <mergeCell ref="A17:D17"/>
    <mergeCell ref="A18:D18"/>
    <mergeCell ref="A1:E1"/>
    <mergeCell ref="A2:E2"/>
    <mergeCell ref="A5:D5"/>
    <mergeCell ref="A19:D19"/>
    <mergeCell ref="A21:A22"/>
    <mergeCell ref="B21:B22"/>
    <mergeCell ref="C21:E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view="pageBreakPreview" topLeftCell="A7" zoomScaleNormal="100" zoomScaleSheetLayoutView="100" workbookViewId="0">
      <selection activeCell="B11" sqref="B11"/>
    </sheetView>
  </sheetViews>
  <sheetFormatPr defaultRowHeight="14.4" x14ac:dyDescent="0.3"/>
  <cols>
    <col min="1" max="1" width="38.33203125" customWidth="1"/>
    <col min="2" max="2" width="13.109375" customWidth="1"/>
    <col min="3" max="3" width="13.5546875" customWidth="1"/>
    <col min="4" max="4" width="13" customWidth="1"/>
    <col min="5" max="5" width="13.44140625" customWidth="1"/>
    <col min="6" max="6" width="13.109375" customWidth="1"/>
    <col min="7" max="7" width="13.44140625" customWidth="1"/>
    <col min="8" max="8" width="13.77734375" customWidth="1"/>
    <col min="9" max="9" width="13.5546875" customWidth="1"/>
    <col min="10" max="10" width="12.6640625" customWidth="1"/>
    <col min="11" max="11" width="11" customWidth="1"/>
    <col min="12" max="12" width="13.109375" customWidth="1"/>
    <col min="13" max="13" width="12.88671875" customWidth="1"/>
    <col min="14" max="14" width="13.33203125" customWidth="1"/>
    <col min="15" max="15" width="13.5546875" customWidth="1"/>
    <col min="16" max="16" width="10" customWidth="1"/>
  </cols>
  <sheetData>
    <row r="1" spans="1:20" s="29" customFormat="1" ht="15.6" x14ac:dyDescent="0.3">
      <c r="A1" s="43" t="s">
        <v>36</v>
      </c>
      <c r="C1" s="30" t="s">
        <v>13</v>
      </c>
    </row>
    <row r="2" spans="1:20" x14ac:dyDescent="0.3">
      <c r="A2" s="38" t="str">
        <f>TEXT(EndData2,"[$-FC19]ДД.ММ.ГГГ")</f>
        <v>06.04.2017</v>
      </c>
      <c r="B2" s="38">
        <f>A2+1</f>
        <v>42832</v>
      </c>
      <c r="C2" s="44" t="str">
        <f>TEXT(B2,"[$-FC19]ДД.ММ.ГГГ")</f>
        <v>07.04.2017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>
        <v>10000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10000</v>
      </c>
      <c r="Q4" s="27"/>
      <c r="R4" s="27"/>
      <c r="S4" s="27"/>
      <c r="T4" s="27"/>
    </row>
    <row r="5" spans="1:20" ht="93" x14ac:dyDescent="0.3">
      <c r="A5" s="25" t="s">
        <v>32</v>
      </c>
      <c r="B5" s="40">
        <v>23907.11953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6">
        <v>23907.11953</v>
      </c>
      <c r="Q5" s="27"/>
      <c r="R5" s="27"/>
      <c r="S5" s="27"/>
      <c r="T5" s="27"/>
    </row>
    <row r="6" spans="1:20" ht="66.599999999999994" x14ac:dyDescent="0.3">
      <c r="A6" s="25" t="s">
        <v>33</v>
      </c>
      <c r="B6" s="40"/>
      <c r="C6" s="40"/>
      <c r="D6" s="40"/>
      <c r="E6" s="40"/>
      <c r="F6" s="40"/>
      <c r="G6" s="40">
        <v>3080.63544</v>
      </c>
      <c r="H6" s="40"/>
      <c r="I6" s="40"/>
      <c r="J6" s="40"/>
      <c r="K6" s="40"/>
      <c r="L6" s="40"/>
      <c r="M6" s="40"/>
      <c r="N6" s="40"/>
      <c r="O6" s="40"/>
      <c r="P6" s="26">
        <v>3080.63544</v>
      </c>
      <c r="Q6" s="27"/>
      <c r="R6" s="27"/>
      <c r="S6" s="27"/>
      <c r="T6" s="27"/>
    </row>
    <row r="7" spans="1:20" ht="317.39999999999998" x14ac:dyDescent="0.3">
      <c r="A7" s="25" t="s">
        <v>34</v>
      </c>
      <c r="B7" s="40">
        <v>4500</v>
      </c>
      <c r="C7" s="40">
        <v>11563.809869999999</v>
      </c>
      <c r="D7" s="40">
        <v>2100</v>
      </c>
      <c r="E7" s="40">
        <v>1690</v>
      </c>
      <c r="F7" s="40">
        <v>65</v>
      </c>
      <c r="G7" s="40">
        <v>2932</v>
      </c>
      <c r="H7" s="40">
        <v>898.56299999999999</v>
      </c>
      <c r="I7" s="40">
        <v>136</v>
      </c>
      <c r="J7" s="40">
        <v>4700</v>
      </c>
      <c r="K7" s="40">
        <v>1740</v>
      </c>
      <c r="L7" s="40">
        <v>1430.5</v>
      </c>
      <c r="M7" s="40">
        <v>1378.2</v>
      </c>
      <c r="N7" s="40">
        <v>1822.9166600000001</v>
      </c>
      <c r="O7" s="40">
        <v>1171.002</v>
      </c>
      <c r="P7" s="26">
        <v>36127.991529999999</v>
      </c>
      <c r="Q7" s="27"/>
      <c r="R7" s="27"/>
      <c r="S7" s="27"/>
      <c r="T7" s="27"/>
    </row>
    <row r="8" spans="1:20" x14ac:dyDescent="0.3">
      <c r="A8" s="33" t="s">
        <v>35</v>
      </c>
      <c r="B8" s="41">
        <v>28407.11953</v>
      </c>
      <c r="C8" s="41">
        <v>21563.809870000001</v>
      </c>
      <c r="D8" s="41">
        <v>2100</v>
      </c>
      <c r="E8" s="41">
        <v>1690</v>
      </c>
      <c r="F8" s="41">
        <v>65</v>
      </c>
      <c r="G8" s="41">
        <v>6012.63544</v>
      </c>
      <c r="H8" s="41">
        <v>898.56299999999999</v>
      </c>
      <c r="I8" s="41">
        <v>136</v>
      </c>
      <c r="J8" s="41">
        <v>4700</v>
      </c>
      <c r="K8" s="41">
        <v>1740</v>
      </c>
      <c r="L8" s="41">
        <v>1430.5</v>
      </c>
      <c r="M8" s="41">
        <v>1378.2</v>
      </c>
      <c r="N8" s="41">
        <v>1822.9166600000001</v>
      </c>
      <c r="O8" s="41">
        <v>1171.002</v>
      </c>
      <c r="P8" s="26">
        <v>73115.746499999994</v>
      </c>
      <c r="Q8" s="34"/>
      <c r="R8" s="34"/>
      <c r="S8" s="34"/>
      <c r="T8" s="34"/>
    </row>
    <row r="10" spans="1:20" x14ac:dyDescent="0.3">
      <c r="A10" s="37" t="s">
        <v>30</v>
      </c>
      <c r="B10" s="36">
        <f>Учреждения!B62+'Муниципальные районы'!P8</f>
        <v>1067826.76462</v>
      </c>
    </row>
    <row r="11" spans="1:20" ht="32.25" customHeight="1" x14ac:dyDescent="0.3">
      <c r="A11" s="37" t="str">
        <f>CONCATENATE("Остатки бюджетных средств на ",C2,"г.")</f>
        <v>Остатки бюджетных средств на 07.04.2017г.</v>
      </c>
      <c r="B11" s="36">
        <v>53631.9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2017-04-11T03:58:09Z</dcterms:modified>
</cp:coreProperties>
</file>