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Учреждения!$27:$28</definedName>
    <definedName name="_xlnm.Print_Area" localSheetId="1">'Муниципальные районы'!$A$1:$P$31</definedName>
    <definedName name="_xlnm.Print_Area" localSheetId="0">Учреждения!$A$1:$E$64</definedName>
  </definedNames>
  <calcPr calcId="162913" refMode="R1C1"/>
</workbook>
</file>

<file path=xl/calcChain.xml><?xml version="1.0" encoding="utf-8"?>
<calcChain xmlns="http://schemas.openxmlformats.org/spreadsheetml/2006/main">
  <c r="E8" i="1" l="1"/>
  <c r="E25" i="1"/>
  <c r="E9" i="1"/>
  <c r="E12" i="1"/>
  <c r="E19" i="1"/>
  <c r="E11" i="1"/>
  <c r="E21" i="1"/>
  <c r="E24" i="1"/>
  <c r="E23" i="1"/>
  <c r="E22" i="1"/>
  <c r="E10" i="1"/>
  <c r="E20" i="1"/>
  <c r="E18" i="1"/>
  <c r="E17" i="1"/>
  <c r="E16" i="1"/>
  <c r="E15" i="1"/>
  <c r="E14" i="1"/>
  <c r="E13" i="1"/>
  <c r="B30" i="2"/>
  <c r="B29" i="2"/>
  <c r="A2" i="2" l="1"/>
  <c r="B2" i="2" s="1"/>
  <c r="C2" i="2" s="1"/>
  <c r="A30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<sst xmlns="http://schemas.openxmlformats.org/spreadsheetml/2006/main" count="107" uniqueCount="106">
  <si>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</si>
  <si>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</si>
  <si>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</si>
  <si>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</si>
  <si>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</si>
  <si>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</si>
  <si>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</si>
  <si>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</si>
  <si>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</si>
  <si>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</si>
  <si>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</si>
  <si>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</si>
  <si>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</si>
  <si>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</si>
  <si>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</si>
  <si>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</si>
  <si>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</si>
  <si>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</si>
  <si>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</si>
  <si>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</si>
  <si>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</si>
  <si>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</si>
  <si>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</si>
  <si>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</si>
  <si>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</si>
  <si>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</si>
  <si>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</si>
  <si>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</si>
  <si>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</si>
  <si>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</si>
  <si>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</si>
  <si>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</si>
  <si>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</si>
  <si>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</si>
  <si>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</si>
  <si>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</si>
  <si>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</si>
  <si>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</si>
  <si>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</si>
  <si>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</si>
  <si>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</si>
  <si>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</si>
  <si>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</si>
  <si>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</si>
  <si>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</si>
  <si>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</si>
  <si>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</si>
  <si>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</si>
  <si>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</si>
  <si>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первичного воинского учета на территориях, где отсутствуют военные комиссариаты</t>
  </si>
  <si>
    <t>Выплата единовременного пособия при всех формах устройства детей, лишенных родительского попечения, в семью</t>
  </si>
  <si>
    <t>Мероприятия государственной программы Российской Федерации "Доступная среда" на 2011-2020 годы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</si>
  <si>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</si>
  <si>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Поддержка отрасли культуры</t>
  </si>
  <si>
    <t>Всего:</t>
  </si>
  <si>
    <t>18.05.2017</t>
  </si>
  <si>
    <t>Законодательное Собрание Камчатского края</t>
  </si>
  <si>
    <t>Контрольно-счетная палата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</si>
  <si>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</si>
  <si>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</si>
  <si>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</si>
  <si>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</si>
  <si>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</si>
  <si>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</si>
  <si>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</si>
  <si>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</si>
  <si>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</si>
  <si>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</si>
  <si>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</si>
  <si>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</si>
  <si>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</si>
  <si>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</si>
  <si>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</si>
  <si>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</si>
  <si>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</si>
  <si>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</si>
  <si>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технического надзора Камчатского края</t>
  </si>
  <si>
    <t>Государственная жилищная инспекция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</si>
  <si>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</si>
  <si>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</si>
  <si>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</si>
  <si>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</si>
  <si>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</si>
  <si>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</si>
  <si>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</si>
  <si>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</si>
  <si>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</si>
  <si>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</si>
  <si>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</si>
  <si>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ИТОГО</t>
  </si>
  <si>
    <t>12.05.2017</t>
  </si>
  <si>
    <t>Единая субвенция бюджетам субъектов Российской Федерации и бюджету г. Байконура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</si>
  <si>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</si>
  <si>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осуществление отдельных полномочий в области лесных отношений</t>
  </si>
  <si>
    <t xml:space="preserve">Межбюджетные трансферты, передаваемые бюджетам субъектов Российской Федерации  на обеспечение членов Совета Федерации и их помощников в субъектах Российской Федерации </t>
  </si>
  <si>
    <t xml:space="preserve">Межбюджетные трансферты, передаваемые бюджетам субъектов Российской Федерации  на обеспечение деятельности депутатов Государственной Думы и их помощников в избирательных округах </t>
  </si>
  <si>
    <t xml:space="preserve">Межбюджетные трансферты, передаваемые бюджетам субъектов Российской Федерации на реализацию отдельных полномочий в области лекарственного обеспечения 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</si>
  <si>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</si>
  <si>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</si>
  <si>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</t>
  </si>
  <si>
    <t>Субсидии бюджетам субъектов Российской Федерации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</si>
  <si>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Возврат прочих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</si>
  <si>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</si>
  <si>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Субвенции бюджетам субъектов Российской Федерации на оплату жилищно-коммунальных услуг отдельным категориям граждан</t>
  </si>
  <si>
    <t>Межбюджетные трансферты, передаваемые бюджетам субъектов Российской Федерации на выплату региональной доплаты к пенсии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</si>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</sst>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view="pageBreakPreview" topLeftCell="A43" zoomScaleNormal="100" zoomScaleSheetLayoutView="100" workbookViewId="0">
      <selection activeCell="E9" sqref="E9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90</v>
      </c>
      <c r="G1" s="32" t="str">
        <f>TEXT(F1,"[$-FC19]ДД ММММ")</f>
        <v>12 мая</v>
      </c>
      <c r="H1" s="32" t="str">
        <f>TEXT(F1,"[$-FC19]ДД.ММ.ГГГ \г")</f>
        <v>12.05.2017 г</v>
      </c>
    </row>
    <row r="2" spans="1:9" ht="15.6" x14ac:dyDescent="0.3">
      <c r="A2" s="45" t="str">
        <f>CONCATENATE("с ",G1," по ",G2,"ода")</f>
        <v>с 12 мая по 18 мая 2017 года</v>
      </c>
      <c r="B2" s="45"/>
      <c r="C2" s="45"/>
      <c r="D2" s="45"/>
      <c r="E2" s="45"/>
      <c r="F2" s="31" t="s">
        <v>55</v>
      </c>
      <c r="G2" s="32" t="str">
        <f>TEXT(F2,"[$-FC19]ДД ММММ ГГГ \г")</f>
        <v>18 мая 2017 г</v>
      </c>
      <c r="H2" s="32" t="str">
        <f>TEXT(F2,"[$-FC19]ДД.ММ.ГГГ \г")</f>
        <v>18.05.2017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12.05.2017 г.</v>
      </c>
      <c r="B5" s="47"/>
      <c r="C5" s="47"/>
      <c r="D5" s="48"/>
      <c r="E5" s="8">
        <v>3570955.1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E25-E9</f>
        <v>428536.00058000005</v>
      </c>
    </row>
    <row r="9" spans="1:9" x14ac:dyDescent="0.3">
      <c r="A9" s="57" t="s">
        <v>4</v>
      </c>
      <c r="B9" s="56"/>
      <c r="C9" s="56"/>
      <c r="D9" s="56"/>
      <c r="E9" s="14">
        <f>SUM(E10:E24)</f>
        <v>63529.799999999996</v>
      </c>
    </row>
    <row r="10" spans="1:9" ht="13.8" customHeight="1" x14ac:dyDescent="0.3">
      <c r="A10" s="57" t="s">
        <v>91</v>
      </c>
      <c r="B10" s="56"/>
      <c r="C10" s="56"/>
      <c r="D10" s="56"/>
      <c r="E10" s="14">
        <f>733.9+31.8+1081.3+35</f>
        <v>1882</v>
      </c>
    </row>
    <row r="11" spans="1:9" ht="28.8" customHeight="1" x14ac:dyDescent="0.3">
      <c r="A11" s="57" t="s">
        <v>92</v>
      </c>
      <c r="B11" s="56"/>
      <c r="C11" s="56"/>
      <c r="D11" s="56"/>
      <c r="E11" s="14">
        <f>472.5+721.1+1427.3+263.8+155.9</f>
        <v>3040.6</v>
      </c>
    </row>
    <row r="12" spans="1:9" ht="26.4" customHeight="1" x14ac:dyDescent="0.3">
      <c r="A12" s="57" t="s">
        <v>93</v>
      </c>
      <c r="B12" s="56"/>
      <c r="C12" s="56"/>
      <c r="D12" s="56"/>
      <c r="E12" s="14">
        <f>1669.2+6056.9+321.4+77.4+716.1</f>
        <v>8840.9999999999982</v>
      </c>
    </row>
    <row r="13" spans="1:9" ht="31.8" customHeight="1" x14ac:dyDescent="0.3">
      <c r="A13" s="57" t="s">
        <v>94</v>
      </c>
      <c r="B13" s="56"/>
      <c r="C13" s="56"/>
      <c r="D13" s="56"/>
      <c r="E13" s="14">
        <f>187.5</f>
        <v>187.5</v>
      </c>
    </row>
    <row r="14" spans="1:9" ht="28.8" customHeight="1" x14ac:dyDescent="0.3">
      <c r="A14" s="57" t="s">
        <v>95</v>
      </c>
      <c r="B14" s="56"/>
      <c r="C14" s="56"/>
      <c r="D14" s="56"/>
      <c r="E14" s="14">
        <f>22</f>
        <v>22</v>
      </c>
    </row>
    <row r="15" spans="1:9" ht="27.6" customHeight="1" x14ac:dyDescent="0.3">
      <c r="A15" s="57" t="s">
        <v>96</v>
      </c>
      <c r="B15" s="56"/>
      <c r="C15" s="56"/>
      <c r="D15" s="56"/>
      <c r="E15" s="14">
        <f>7996.6</f>
        <v>7996.6</v>
      </c>
    </row>
    <row r="16" spans="1:9" ht="33.6" customHeight="1" x14ac:dyDescent="0.3">
      <c r="A16" s="57" t="s">
        <v>97</v>
      </c>
      <c r="B16" s="56"/>
      <c r="C16" s="56"/>
      <c r="D16" s="56"/>
      <c r="E16" s="14">
        <f>103</f>
        <v>103</v>
      </c>
    </row>
    <row r="17" spans="1:5" ht="30" customHeight="1" x14ac:dyDescent="0.3">
      <c r="A17" s="57" t="s">
        <v>98</v>
      </c>
      <c r="B17" s="56"/>
      <c r="C17" s="56"/>
      <c r="D17" s="56"/>
      <c r="E17" s="14">
        <f>2.3</f>
        <v>2.2999999999999998</v>
      </c>
    </row>
    <row r="18" spans="1:5" ht="27.6" customHeight="1" x14ac:dyDescent="0.3">
      <c r="A18" s="57" t="s">
        <v>101</v>
      </c>
      <c r="B18" s="56"/>
      <c r="C18" s="56"/>
      <c r="D18" s="56"/>
      <c r="E18" s="14">
        <f>-128.4-7.7</f>
        <v>-136.1</v>
      </c>
    </row>
    <row r="19" spans="1:5" ht="30" customHeight="1" x14ac:dyDescent="0.3">
      <c r="A19" s="57" t="s">
        <v>99</v>
      </c>
      <c r="B19" s="56"/>
      <c r="C19" s="56"/>
      <c r="D19" s="56"/>
      <c r="E19" s="14">
        <f>196+291.3+30.7</f>
        <v>518</v>
      </c>
    </row>
    <row r="20" spans="1:5" ht="26.4" customHeight="1" x14ac:dyDescent="0.3">
      <c r="A20" s="57" t="s">
        <v>100</v>
      </c>
      <c r="B20" s="56"/>
      <c r="C20" s="56"/>
      <c r="D20" s="56"/>
      <c r="E20" s="14">
        <f>8347.9+21.1</f>
        <v>8369</v>
      </c>
    </row>
    <row r="21" spans="1:5" ht="48" customHeight="1" x14ac:dyDescent="0.3">
      <c r="A21" s="57" t="s">
        <v>102</v>
      </c>
      <c r="B21" s="56"/>
      <c r="C21" s="56"/>
      <c r="D21" s="56"/>
      <c r="E21" s="14">
        <f>122.2+40.2</f>
        <v>162.4</v>
      </c>
    </row>
    <row r="22" spans="1:5" ht="29.4" customHeight="1" x14ac:dyDescent="0.3">
      <c r="A22" s="57" t="s">
        <v>103</v>
      </c>
      <c r="B22" s="56"/>
      <c r="C22" s="56"/>
      <c r="D22" s="56"/>
      <c r="E22" s="14">
        <f>12291.6</f>
        <v>12291.6</v>
      </c>
    </row>
    <row r="23" spans="1:5" ht="26.4" customHeight="1" x14ac:dyDescent="0.3">
      <c r="A23" s="57" t="s">
        <v>104</v>
      </c>
      <c r="B23" s="56"/>
      <c r="C23" s="56"/>
      <c r="D23" s="56"/>
      <c r="E23" s="14">
        <f>19045.3</f>
        <v>19045.3</v>
      </c>
    </row>
    <row r="24" spans="1:5" ht="27" customHeight="1" x14ac:dyDescent="0.3">
      <c r="A24" s="57" t="s">
        <v>105</v>
      </c>
      <c r="B24" s="56"/>
      <c r="C24" s="56"/>
      <c r="D24" s="56"/>
      <c r="E24" s="14">
        <f>1204.6</f>
        <v>1204.5999999999999</v>
      </c>
    </row>
    <row r="25" spans="1:5" x14ac:dyDescent="0.3">
      <c r="A25" s="49" t="s">
        <v>5</v>
      </c>
      <c r="B25" s="50"/>
      <c r="C25" s="50"/>
      <c r="D25" s="50"/>
      <c r="E25" s="13">
        <f>'Муниципальные районы'!B30-Учреждения!E5+'Муниципальные районы'!B29</f>
        <v>492065.80058000004</v>
      </c>
    </row>
    <row r="26" spans="1:5" x14ac:dyDescent="0.3">
      <c r="A26" s="15"/>
      <c r="B26" s="16"/>
      <c r="C26" s="16"/>
      <c r="D26" s="6"/>
      <c r="E26" s="17"/>
    </row>
    <row r="27" spans="1:5" x14ac:dyDescent="0.3">
      <c r="A27" s="51" t="s">
        <v>14</v>
      </c>
      <c r="B27" s="53" t="s">
        <v>6</v>
      </c>
      <c r="C27" s="54" t="s">
        <v>7</v>
      </c>
      <c r="D27" s="54"/>
      <c r="E27" s="54"/>
    </row>
    <row r="28" spans="1:5" ht="82.8" x14ac:dyDescent="0.3">
      <c r="A28" s="52"/>
      <c r="B28" s="53"/>
      <c r="C28" s="18" t="s">
        <v>8</v>
      </c>
      <c r="D28" s="18" t="s">
        <v>9</v>
      </c>
      <c r="E28" s="18" t="s">
        <v>10</v>
      </c>
    </row>
    <row r="29" spans="1:5" x14ac:dyDescent="0.3">
      <c r="A29" s="21" t="s">
        <v>56</v>
      </c>
      <c r="B29" s="19">
        <v>523.82938999999999</v>
      </c>
      <c r="C29" s="19"/>
      <c r="D29" s="19"/>
      <c r="E29" s="19"/>
    </row>
    <row r="30" spans="1:5" x14ac:dyDescent="0.3">
      <c r="A30" s="21" t="s">
        <v>57</v>
      </c>
      <c r="B30" s="19">
        <v>1270</v>
      </c>
      <c r="C30" s="19">
        <v>1000</v>
      </c>
      <c r="D30" s="19"/>
      <c r="E30" s="19"/>
    </row>
    <row r="31" spans="1:5" x14ac:dyDescent="0.3">
      <c r="A31" s="21" t="s">
        <v>58</v>
      </c>
      <c r="B31" s="19">
        <v>7102.3691099999996</v>
      </c>
      <c r="C31" s="19">
        <v>340</v>
      </c>
      <c r="D31" s="19">
        <v>98.654129999999995</v>
      </c>
      <c r="E31" s="19"/>
    </row>
    <row r="32" spans="1:5" ht="27.6" x14ac:dyDescent="0.3">
      <c r="A32" s="21" t="s">
        <v>59</v>
      </c>
      <c r="B32" s="19">
        <v>19611.000769999999</v>
      </c>
      <c r="C32" s="19">
        <v>1278.4251200000001</v>
      </c>
      <c r="D32" s="19">
        <v>74.15343</v>
      </c>
      <c r="E32" s="19"/>
    </row>
    <row r="33" spans="1:5" x14ac:dyDescent="0.3">
      <c r="A33" s="21" t="s">
        <v>60</v>
      </c>
      <c r="B33" s="19">
        <v>1096.7918500000001</v>
      </c>
      <c r="C33" s="19">
        <v>500</v>
      </c>
      <c r="D33" s="19"/>
      <c r="E33" s="19"/>
    </row>
    <row r="34" spans="1:5" x14ac:dyDescent="0.3">
      <c r="A34" s="21" t="s">
        <v>61</v>
      </c>
      <c r="B34" s="19">
        <v>1075.2403999999999</v>
      </c>
      <c r="C34" s="19">
        <v>900</v>
      </c>
      <c r="D34" s="19"/>
      <c r="E34" s="19">
        <v>230</v>
      </c>
    </row>
    <row r="35" spans="1:5" ht="27.6" x14ac:dyDescent="0.3">
      <c r="A35" s="21" t="s">
        <v>62</v>
      </c>
      <c r="B35" s="19">
        <v>520185.15229</v>
      </c>
      <c r="C35" s="19"/>
      <c r="D35" s="19"/>
      <c r="E35" s="19">
        <v>7413.8239999999996</v>
      </c>
    </row>
    <row r="36" spans="1:5" x14ac:dyDescent="0.3">
      <c r="A36" s="21" t="s">
        <v>63</v>
      </c>
      <c r="B36" s="19">
        <v>39762.715790000002</v>
      </c>
      <c r="C36" s="19">
        <v>827.06636000000003</v>
      </c>
      <c r="D36" s="19">
        <v>500</v>
      </c>
      <c r="E36" s="19"/>
    </row>
    <row r="37" spans="1:5" x14ac:dyDescent="0.3">
      <c r="A37" s="21" t="s">
        <v>64</v>
      </c>
      <c r="B37" s="19">
        <v>103001.15545000001</v>
      </c>
      <c r="C37" s="19"/>
      <c r="D37" s="19"/>
      <c r="E37" s="19">
        <v>362.19139000000001</v>
      </c>
    </row>
    <row r="38" spans="1:5" x14ac:dyDescent="0.3">
      <c r="A38" s="21" t="s">
        <v>65</v>
      </c>
      <c r="B38" s="19">
        <v>105902.10206</v>
      </c>
      <c r="C38" s="19">
        <v>710</v>
      </c>
      <c r="D38" s="19"/>
      <c r="E38" s="19">
        <v>6589.9672200000005</v>
      </c>
    </row>
    <row r="39" spans="1:5" x14ac:dyDescent="0.3">
      <c r="A39" s="21" t="s">
        <v>66</v>
      </c>
      <c r="B39" s="19">
        <v>215866.04147</v>
      </c>
      <c r="C39" s="19"/>
      <c r="D39" s="19"/>
      <c r="E39" s="19">
        <v>164720.84930999999</v>
      </c>
    </row>
    <row r="40" spans="1:5" x14ac:dyDescent="0.3">
      <c r="A40" s="21" t="s">
        <v>67</v>
      </c>
      <c r="B40" s="19">
        <v>23354.677</v>
      </c>
      <c r="C40" s="19"/>
      <c r="D40" s="19"/>
      <c r="E40" s="19"/>
    </row>
    <row r="41" spans="1:5" ht="27.6" x14ac:dyDescent="0.3">
      <c r="A41" s="21" t="s">
        <v>68</v>
      </c>
      <c r="B41" s="19">
        <v>19270.67813</v>
      </c>
      <c r="C41" s="19">
        <v>16000</v>
      </c>
      <c r="D41" s="19">
        <v>80</v>
      </c>
      <c r="E41" s="19"/>
    </row>
    <row r="42" spans="1:5" x14ac:dyDescent="0.3">
      <c r="A42" s="21" t="s">
        <v>69</v>
      </c>
      <c r="B42" s="19">
        <v>577.13708999999994</v>
      </c>
      <c r="C42" s="19"/>
      <c r="D42" s="19"/>
      <c r="E42" s="19"/>
    </row>
    <row r="43" spans="1:5" x14ac:dyDescent="0.3">
      <c r="A43" s="21" t="s">
        <v>70</v>
      </c>
      <c r="B43" s="19">
        <v>5287.3554000000004</v>
      </c>
      <c r="C43" s="19">
        <v>1171.4464</v>
      </c>
      <c r="D43" s="19">
        <v>35</v>
      </c>
      <c r="E43" s="19"/>
    </row>
    <row r="44" spans="1:5" x14ac:dyDescent="0.3">
      <c r="A44" s="21" t="s">
        <v>71</v>
      </c>
      <c r="B44" s="19">
        <v>600.57686000000001</v>
      </c>
      <c r="C44" s="19">
        <v>514.15324999999996</v>
      </c>
      <c r="D44" s="19"/>
      <c r="E44" s="19"/>
    </row>
    <row r="45" spans="1:5" ht="27.6" x14ac:dyDescent="0.3">
      <c r="A45" s="21" t="s">
        <v>72</v>
      </c>
      <c r="B45" s="19">
        <v>2915.4533900000001</v>
      </c>
      <c r="C45" s="19"/>
      <c r="D45" s="19"/>
      <c r="E45" s="19">
        <v>2065.4949999999999</v>
      </c>
    </row>
    <row r="46" spans="1:5" x14ac:dyDescent="0.3">
      <c r="A46" s="21" t="s">
        <v>73</v>
      </c>
      <c r="B46" s="19">
        <v>6257.5725000000002</v>
      </c>
      <c r="C46" s="19"/>
      <c r="D46" s="19"/>
      <c r="E46" s="19"/>
    </row>
    <row r="47" spans="1:5" x14ac:dyDescent="0.3">
      <c r="A47" s="21" t="s">
        <v>74</v>
      </c>
      <c r="B47" s="19">
        <v>82202.498089999994</v>
      </c>
      <c r="C47" s="19"/>
      <c r="D47" s="19"/>
      <c r="E47" s="19"/>
    </row>
    <row r="48" spans="1:5" x14ac:dyDescent="0.3">
      <c r="A48" s="21" t="s">
        <v>75</v>
      </c>
      <c r="B48" s="19">
        <v>1500</v>
      </c>
      <c r="C48" s="19"/>
      <c r="D48" s="19"/>
      <c r="E48" s="19"/>
    </row>
    <row r="49" spans="1:5" x14ac:dyDescent="0.3">
      <c r="A49" s="21" t="s">
        <v>76</v>
      </c>
      <c r="B49" s="19">
        <v>290.58800000000002</v>
      </c>
      <c r="C49" s="19">
        <v>87.5</v>
      </c>
      <c r="D49" s="19"/>
      <c r="E49" s="19"/>
    </row>
    <row r="50" spans="1:5" x14ac:dyDescent="0.3">
      <c r="A50" s="21" t="s">
        <v>77</v>
      </c>
      <c r="B50" s="19">
        <v>3200</v>
      </c>
      <c r="C50" s="19">
        <v>2100</v>
      </c>
      <c r="D50" s="19">
        <v>650</v>
      </c>
      <c r="E50" s="19"/>
    </row>
    <row r="51" spans="1:5" x14ac:dyDescent="0.3">
      <c r="A51" s="21" t="s">
        <v>78</v>
      </c>
      <c r="B51" s="19">
        <v>4.4249999999999998E-2</v>
      </c>
      <c r="C51" s="19"/>
      <c r="D51" s="19"/>
      <c r="E51" s="19"/>
    </row>
    <row r="52" spans="1:5" x14ac:dyDescent="0.3">
      <c r="A52" s="21" t="s">
        <v>79</v>
      </c>
      <c r="B52" s="19">
        <v>126.52493</v>
      </c>
      <c r="C52" s="19">
        <v>49.522480000000002</v>
      </c>
      <c r="D52" s="19"/>
      <c r="E52" s="19"/>
    </row>
    <row r="53" spans="1:5" x14ac:dyDescent="0.3">
      <c r="A53" s="21" t="s">
        <v>80</v>
      </c>
      <c r="B53" s="19">
        <v>228843.04277</v>
      </c>
      <c r="C53" s="19"/>
      <c r="D53" s="19"/>
      <c r="E53" s="19"/>
    </row>
    <row r="54" spans="1:5" x14ac:dyDescent="0.3">
      <c r="A54" s="21" t="s">
        <v>81</v>
      </c>
      <c r="B54" s="19">
        <v>986.66808000000003</v>
      </c>
      <c r="C54" s="19"/>
      <c r="D54" s="19"/>
      <c r="E54" s="19"/>
    </row>
    <row r="55" spans="1:5" x14ac:dyDescent="0.3">
      <c r="A55" s="21" t="s">
        <v>82</v>
      </c>
      <c r="B55" s="19">
        <v>86923.625199999995</v>
      </c>
      <c r="C55" s="19"/>
      <c r="D55" s="19"/>
      <c r="E55" s="19">
        <v>180</v>
      </c>
    </row>
    <row r="56" spans="1:5" x14ac:dyDescent="0.3">
      <c r="A56" s="21" t="s">
        <v>83</v>
      </c>
      <c r="B56" s="19">
        <v>2089.3758200000002</v>
      </c>
      <c r="C56" s="19">
        <v>1730.2942499999999</v>
      </c>
      <c r="D56" s="19">
        <v>25.05048</v>
      </c>
      <c r="E56" s="19"/>
    </row>
    <row r="57" spans="1:5" x14ac:dyDescent="0.3">
      <c r="A57" s="21" t="s">
        <v>84</v>
      </c>
      <c r="B57" s="19">
        <v>150.22907000000001</v>
      </c>
      <c r="C57" s="19"/>
      <c r="D57" s="19"/>
      <c r="E57" s="19"/>
    </row>
    <row r="58" spans="1:5" x14ac:dyDescent="0.3">
      <c r="A58" s="21" t="s">
        <v>85</v>
      </c>
      <c r="B58" s="19">
        <v>171</v>
      </c>
      <c r="C58" s="19"/>
      <c r="D58" s="19"/>
      <c r="E58" s="19"/>
    </row>
    <row r="59" spans="1:5" x14ac:dyDescent="0.3">
      <c r="A59" s="21" t="s">
        <v>86</v>
      </c>
      <c r="B59" s="19">
        <v>0.22420000000000001</v>
      </c>
      <c r="C59" s="19"/>
      <c r="D59" s="19"/>
      <c r="E59" s="19"/>
    </row>
    <row r="60" spans="1:5" x14ac:dyDescent="0.3">
      <c r="A60" s="21" t="s">
        <v>87</v>
      </c>
      <c r="B60" s="19">
        <v>11065.605970000001</v>
      </c>
      <c r="C60" s="19"/>
      <c r="D60" s="19"/>
      <c r="E60" s="19"/>
    </row>
    <row r="61" spans="1:5" x14ac:dyDescent="0.3">
      <c r="A61" s="21" t="s">
        <v>88</v>
      </c>
      <c r="B61" s="19">
        <v>4.89506</v>
      </c>
      <c r="C61" s="19"/>
      <c r="D61" s="19"/>
      <c r="E61" s="19"/>
    </row>
    <row r="62" spans="1:5" x14ac:dyDescent="0.3">
      <c r="A62" s="23" t="s">
        <v>89</v>
      </c>
      <c r="B62" s="20">
        <v>1491214.1703900001</v>
      </c>
      <c r="C62" s="20">
        <v>27208.407859999999</v>
      </c>
      <c r="D62" s="20">
        <v>1462.8580400000001</v>
      </c>
      <c r="E62" s="20">
        <v>181562.32691999999</v>
      </c>
    </row>
  </sheetData>
  <mergeCells count="25">
    <mergeCell ref="A21:D21"/>
    <mergeCell ref="A22:D22"/>
    <mergeCell ref="A23:D23"/>
    <mergeCell ref="A24:D24"/>
    <mergeCell ref="A16:D16"/>
    <mergeCell ref="A17:D17"/>
    <mergeCell ref="A18:D18"/>
    <mergeCell ref="A19:D19"/>
    <mergeCell ref="A20:D20"/>
    <mergeCell ref="A1:E1"/>
    <mergeCell ref="A2:E2"/>
    <mergeCell ref="A5:D5"/>
    <mergeCell ref="A25:D25"/>
    <mergeCell ref="A27:A28"/>
    <mergeCell ref="B27:B28"/>
    <mergeCell ref="C27:E27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view="pageBreakPreview" topLeftCell="A22" zoomScaleNormal="100" zoomScaleSheetLayoutView="100" workbookViewId="0">
      <selection activeCell="B31" sqref="B31"/>
    </sheetView>
  </sheetViews>
  <sheetFormatPr defaultRowHeight="14.4" x14ac:dyDescent="0.3"/>
  <cols>
    <col min="1" max="1" width="38.33203125" customWidth="1"/>
    <col min="2" max="2" width="13.109375" customWidth="1"/>
    <col min="3" max="3" width="13.44140625" customWidth="1"/>
    <col min="4" max="4" width="14.33203125" customWidth="1"/>
    <col min="5" max="5" width="14.88671875" customWidth="1"/>
    <col min="6" max="6" width="13.77734375" customWidth="1"/>
    <col min="7" max="7" width="14.33203125" customWidth="1"/>
    <col min="8" max="8" width="13.5546875" customWidth="1"/>
    <col min="9" max="9" width="13.77734375" customWidth="1"/>
    <col min="10" max="10" width="12.6640625" customWidth="1"/>
    <col min="11" max="11" width="11" customWidth="1"/>
    <col min="12" max="12" width="12.88671875" customWidth="1"/>
    <col min="13" max="13" width="13.109375" customWidth="1"/>
    <col min="14" max="14" width="13.44140625" customWidth="1"/>
    <col min="15" max="15" width="13.33203125" customWidth="1"/>
    <col min="16" max="16" width="10.5546875" customWidth="1"/>
  </cols>
  <sheetData>
    <row r="1" spans="1:20" s="29" customFormat="1" ht="15.6" x14ac:dyDescent="0.3">
      <c r="A1" s="43" t="s">
        <v>55</v>
      </c>
      <c r="C1" s="30" t="s">
        <v>13</v>
      </c>
    </row>
    <row r="2" spans="1:20" x14ac:dyDescent="0.3">
      <c r="A2" s="38" t="str">
        <f>TEXT(EndData2,"[$-FC19]ДД.ММ.ГГГ")</f>
        <v>18.05.2017</v>
      </c>
      <c r="B2" s="38">
        <f>A2+1</f>
        <v>42874</v>
      </c>
      <c r="C2" s="44" t="str">
        <f>TEXT(B2,"[$-FC19]ДД.ММ.ГГГ")</f>
        <v>19.05.2017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/>
      <c r="C4" s="40"/>
      <c r="D4" s="40"/>
      <c r="E4" s="40"/>
      <c r="F4" s="40"/>
      <c r="G4" s="40"/>
      <c r="H4" s="40"/>
      <c r="I4" s="40"/>
      <c r="J4" s="40">
        <v>1368.25</v>
      </c>
      <c r="K4" s="40">
        <v>185.25919999999999</v>
      </c>
      <c r="L4" s="40"/>
      <c r="M4" s="40"/>
      <c r="N4" s="40"/>
      <c r="O4" s="40"/>
      <c r="P4" s="26">
        <v>1553.5092</v>
      </c>
      <c r="Q4" s="27"/>
      <c r="R4" s="27"/>
      <c r="S4" s="27"/>
      <c r="T4" s="27"/>
    </row>
    <row r="5" spans="1:20" ht="40.200000000000003" x14ac:dyDescent="0.3">
      <c r="A5" s="25" t="s">
        <v>32</v>
      </c>
      <c r="B5" s="40"/>
      <c r="C5" s="40">
        <v>18266.833999999999</v>
      </c>
      <c r="D5" s="40"/>
      <c r="E5" s="40"/>
      <c r="F5" s="40"/>
      <c r="G5" s="40"/>
      <c r="H5" s="40">
        <v>6873.7493999999997</v>
      </c>
      <c r="I5" s="40">
        <v>8700</v>
      </c>
      <c r="J5" s="40">
        <v>829.83299999999997</v>
      </c>
      <c r="K5" s="40">
        <v>5304.0442000000003</v>
      </c>
      <c r="L5" s="40"/>
      <c r="M5" s="40"/>
      <c r="N5" s="40">
        <v>12875.279640000001</v>
      </c>
      <c r="O5" s="40"/>
      <c r="P5" s="26">
        <v>52849.740239999999</v>
      </c>
      <c r="Q5" s="27"/>
      <c r="R5" s="27"/>
      <c r="S5" s="27"/>
      <c r="T5" s="27"/>
    </row>
    <row r="6" spans="1:20" ht="27" x14ac:dyDescent="0.3">
      <c r="A6" s="25" t="s">
        <v>33</v>
      </c>
      <c r="B6" s="40">
        <v>400</v>
      </c>
      <c r="C6" s="40">
        <v>680</v>
      </c>
      <c r="D6" s="40"/>
      <c r="E6" s="40"/>
      <c r="F6" s="40"/>
      <c r="G6" s="40">
        <v>75</v>
      </c>
      <c r="H6" s="40"/>
      <c r="I6" s="40"/>
      <c r="J6" s="40">
        <v>154.166</v>
      </c>
      <c r="K6" s="40"/>
      <c r="L6" s="40"/>
      <c r="M6" s="40"/>
      <c r="N6" s="40">
        <v>116.95319000000001</v>
      </c>
      <c r="O6" s="40"/>
      <c r="P6" s="26">
        <v>1426.1191899999999</v>
      </c>
      <c r="Q6" s="27"/>
      <c r="R6" s="27"/>
      <c r="S6" s="27"/>
      <c r="T6" s="27"/>
    </row>
    <row r="7" spans="1:20" ht="66.599999999999994" x14ac:dyDescent="0.3">
      <c r="A7" s="25" t="s">
        <v>34</v>
      </c>
      <c r="B7" s="40">
        <v>78110</v>
      </c>
      <c r="C7" s="40">
        <v>79925.569350000005</v>
      </c>
      <c r="D7" s="40"/>
      <c r="E7" s="40"/>
      <c r="F7" s="40"/>
      <c r="G7" s="40">
        <v>17788.25</v>
      </c>
      <c r="H7" s="40">
        <v>7151.9714000000004</v>
      </c>
      <c r="I7" s="40">
        <v>7000</v>
      </c>
      <c r="J7" s="40">
        <v>29470.936000000002</v>
      </c>
      <c r="K7" s="40">
        <v>2940.2365</v>
      </c>
      <c r="L7" s="40"/>
      <c r="M7" s="40"/>
      <c r="N7" s="40">
        <v>12326.501399999999</v>
      </c>
      <c r="O7" s="40"/>
      <c r="P7" s="26">
        <v>234713.46465000001</v>
      </c>
      <c r="Q7" s="27"/>
      <c r="R7" s="27"/>
      <c r="S7" s="27"/>
      <c r="T7" s="27"/>
    </row>
    <row r="8" spans="1:20" ht="93" x14ac:dyDescent="0.3">
      <c r="A8" s="25" t="s">
        <v>35</v>
      </c>
      <c r="B8" s="40">
        <v>45921.848319999997</v>
      </c>
      <c r="C8" s="40"/>
      <c r="D8" s="40"/>
      <c r="E8" s="40"/>
      <c r="F8" s="40"/>
      <c r="G8" s="40"/>
      <c r="H8" s="40"/>
      <c r="I8" s="40"/>
      <c r="J8" s="40">
        <v>495.99333999999999</v>
      </c>
      <c r="K8" s="40"/>
      <c r="L8" s="40"/>
      <c r="M8" s="40"/>
      <c r="N8" s="40"/>
      <c r="O8" s="40">
        <v>68.733000000000004</v>
      </c>
      <c r="P8" s="26">
        <v>46486.574659999998</v>
      </c>
      <c r="Q8" s="27"/>
      <c r="R8" s="27"/>
      <c r="S8" s="27"/>
      <c r="T8" s="27"/>
    </row>
    <row r="9" spans="1:20" ht="66.599999999999994" x14ac:dyDescent="0.3">
      <c r="A9" s="25" t="s">
        <v>36</v>
      </c>
      <c r="B9" s="40"/>
      <c r="C9" s="40">
        <v>9146.3688000000002</v>
      </c>
      <c r="D9" s="40">
        <v>633.05888000000004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26">
        <v>9779.4276800000007</v>
      </c>
      <c r="Q9" s="27"/>
      <c r="R9" s="27"/>
      <c r="S9" s="27"/>
      <c r="T9" s="27"/>
    </row>
    <row r="10" spans="1:20" ht="79.8" x14ac:dyDescent="0.3">
      <c r="A10" s="25" t="s">
        <v>37</v>
      </c>
      <c r="B10" s="40"/>
      <c r="C10" s="40">
        <v>4003.1669999999999</v>
      </c>
      <c r="D10" s="40">
        <v>632</v>
      </c>
      <c r="E10" s="40"/>
      <c r="F10" s="40">
        <v>142.666</v>
      </c>
      <c r="G10" s="40">
        <v>612</v>
      </c>
      <c r="H10" s="40">
        <v>153.27199999999999</v>
      </c>
      <c r="I10" s="40">
        <v>43</v>
      </c>
      <c r="J10" s="40"/>
      <c r="K10" s="40"/>
      <c r="L10" s="40">
        <v>258.56319999999999</v>
      </c>
      <c r="M10" s="40">
        <v>232.333</v>
      </c>
      <c r="N10" s="40">
        <v>260.98647</v>
      </c>
      <c r="O10" s="40">
        <v>142.90899999999999</v>
      </c>
      <c r="P10" s="26">
        <v>6480.8966700000001</v>
      </c>
      <c r="Q10" s="27"/>
      <c r="R10" s="27"/>
      <c r="S10" s="27"/>
      <c r="T10" s="27"/>
    </row>
    <row r="11" spans="1:20" ht="93" x14ac:dyDescent="0.3">
      <c r="A11" s="25" t="s">
        <v>38</v>
      </c>
      <c r="B11" s="40">
        <v>300.54500000000002</v>
      </c>
      <c r="C11" s="40">
        <v>258.334</v>
      </c>
      <c r="D11" s="40">
        <v>172.25</v>
      </c>
      <c r="E11" s="40">
        <v>76.7</v>
      </c>
      <c r="F11" s="40">
        <v>86.082999999999998</v>
      </c>
      <c r="G11" s="40">
        <v>86.083330000000004</v>
      </c>
      <c r="H11" s="40">
        <v>86.048900000000003</v>
      </c>
      <c r="I11" s="40">
        <v>70</v>
      </c>
      <c r="J11" s="40">
        <v>77.507000000000005</v>
      </c>
      <c r="K11" s="40"/>
      <c r="L11" s="40">
        <v>185.5924</v>
      </c>
      <c r="M11" s="40">
        <v>75.5</v>
      </c>
      <c r="N11" s="40">
        <v>92.796199999999999</v>
      </c>
      <c r="O11" s="40">
        <v>243.94499999999999</v>
      </c>
      <c r="P11" s="26">
        <v>1811.38483</v>
      </c>
      <c r="Q11" s="27"/>
      <c r="R11" s="27"/>
      <c r="S11" s="27"/>
      <c r="T11" s="27"/>
    </row>
    <row r="12" spans="1:20" ht="79.8" x14ac:dyDescent="0.3">
      <c r="A12" s="25" t="s">
        <v>39</v>
      </c>
      <c r="B12" s="40"/>
      <c r="C12" s="40"/>
      <c r="D12" s="40"/>
      <c r="E12" s="40"/>
      <c r="F12" s="40"/>
      <c r="G12" s="40"/>
      <c r="H12" s="40">
        <v>37.005000000000003</v>
      </c>
      <c r="I12" s="40"/>
      <c r="J12" s="40"/>
      <c r="K12" s="40"/>
      <c r="L12" s="40">
        <v>103.47</v>
      </c>
      <c r="M12" s="40"/>
      <c r="N12" s="40"/>
      <c r="O12" s="40"/>
      <c r="P12" s="26">
        <v>140.47499999999999</v>
      </c>
      <c r="Q12" s="27"/>
      <c r="R12" s="27"/>
      <c r="S12" s="27"/>
      <c r="T12" s="27"/>
    </row>
    <row r="13" spans="1:20" ht="317.39999999999998" x14ac:dyDescent="0.3">
      <c r="A13" s="25" t="s">
        <v>40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>
        <v>1378.2</v>
      </c>
      <c r="N13" s="40"/>
      <c r="O13" s="40"/>
      <c r="P13" s="26">
        <v>1378.2</v>
      </c>
      <c r="Q13" s="27"/>
      <c r="R13" s="27"/>
      <c r="S13" s="27"/>
      <c r="T13" s="27"/>
    </row>
    <row r="14" spans="1:20" ht="159" x14ac:dyDescent="0.3">
      <c r="A14" s="25" t="s">
        <v>41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>
        <v>10000</v>
      </c>
      <c r="M14" s="40"/>
      <c r="N14" s="40"/>
      <c r="O14" s="40"/>
      <c r="P14" s="26">
        <v>10000</v>
      </c>
      <c r="Q14" s="27"/>
      <c r="R14" s="27"/>
      <c r="S14" s="27"/>
      <c r="T14" s="27"/>
    </row>
    <row r="15" spans="1:20" ht="93" x14ac:dyDescent="0.3">
      <c r="A15" s="25" t="s">
        <v>42</v>
      </c>
      <c r="B15" s="40">
        <v>800</v>
      </c>
      <c r="C15" s="40"/>
      <c r="D15" s="40"/>
      <c r="E15" s="40"/>
      <c r="F15" s="40"/>
      <c r="G15" s="40"/>
      <c r="H15" s="40"/>
      <c r="I15" s="40"/>
      <c r="J15" s="40"/>
      <c r="K15" s="40"/>
      <c r="L15" s="40">
        <v>536.5</v>
      </c>
      <c r="M15" s="40"/>
      <c r="N15" s="40"/>
      <c r="O15" s="40"/>
      <c r="P15" s="26">
        <v>1336.5</v>
      </c>
      <c r="Q15" s="27"/>
      <c r="R15" s="27"/>
      <c r="S15" s="27"/>
      <c r="T15" s="27"/>
    </row>
    <row r="16" spans="1:20" ht="119.4" x14ac:dyDescent="0.3">
      <c r="A16" s="25" t="s">
        <v>43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>
        <v>1398.019</v>
      </c>
      <c r="M16" s="40">
        <v>57</v>
      </c>
      <c r="N16" s="40"/>
      <c r="O16" s="40"/>
      <c r="P16" s="26">
        <v>1455.019</v>
      </c>
      <c r="Q16" s="27"/>
      <c r="R16" s="27"/>
      <c r="S16" s="27"/>
      <c r="T16" s="27"/>
    </row>
    <row r="17" spans="1:20" ht="119.4" x14ac:dyDescent="0.3">
      <c r="A17" s="25" t="s">
        <v>44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>
        <v>2028.88</v>
      </c>
      <c r="M17" s="40"/>
      <c r="N17" s="40"/>
      <c r="O17" s="40"/>
      <c r="P17" s="26">
        <v>2028.88</v>
      </c>
      <c r="Q17" s="27"/>
      <c r="R17" s="27"/>
      <c r="S17" s="27"/>
      <c r="T17" s="27"/>
    </row>
    <row r="18" spans="1:20" ht="93" x14ac:dyDescent="0.3">
      <c r="A18" s="25" t="s">
        <v>45</v>
      </c>
      <c r="B18" s="40">
        <v>1000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6">
        <v>1000</v>
      </c>
      <c r="Q18" s="27"/>
      <c r="R18" s="27"/>
      <c r="S18" s="27"/>
      <c r="T18" s="27"/>
    </row>
    <row r="19" spans="1:20" ht="66.599999999999994" x14ac:dyDescent="0.3">
      <c r="A19" s="25" t="s">
        <v>46</v>
      </c>
      <c r="B19" s="40"/>
      <c r="C19" s="40">
        <v>432.065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6">
        <v>432.065</v>
      </c>
      <c r="Q19" s="27"/>
      <c r="R19" s="27"/>
      <c r="S19" s="27"/>
      <c r="T19" s="27"/>
    </row>
    <row r="20" spans="1:20" ht="159" x14ac:dyDescent="0.3">
      <c r="A20" s="25" t="s">
        <v>47</v>
      </c>
      <c r="B20" s="40">
        <v>454.32799999999997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6">
        <v>454.32799999999997</v>
      </c>
      <c r="Q20" s="27"/>
      <c r="R20" s="27"/>
      <c r="S20" s="27"/>
      <c r="T20" s="27"/>
    </row>
    <row r="21" spans="1:20" ht="53.4" x14ac:dyDescent="0.3">
      <c r="A21" s="25" t="s">
        <v>48</v>
      </c>
      <c r="B21" s="40"/>
      <c r="C21" s="40"/>
      <c r="D21" s="40"/>
      <c r="E21" s="40"/>
      <c r="F21" s="40"/>
      <c r="G21" s="40"/>
      <c r="H21" s="40"/>
      <c r="I21" s="40"/>
      <c r="J21" s="40">
        <v>41737</v>
      </c>
      <c r="K21" s="40"/>
      <c r="L21" s="40"/>
      <c r="M21" s="40"/>
      <c r="N21" s="40"/>
      <c r="O21" s="40"/>
      <c r="P21" s="26">
        <v>41737</v>
      </c>
      <c r="Q21" s="27"/>
      <c r="R21" s="27"/>
      <c r="S21" s="27"/>
      <c r="T21" s="27"/>
    </row>
    <row r="22" spans="1:20" ht="40.200000000000003" x14ac:dyDescent="0.3">
      <c r="A22" s="25" t="s">
        <v>49</v>
      </c>
      <c r="B22" s="40"/>
      <c r="C22" s="40">
        <v>722.65</v>
      </c>
      <c r="D22" s="40">
        <v>129.69999999999999</v>
      </c>
      <c r="E22" s="40">
        <v>333.5</v>
      </c>
      <c r="F22" s="40">
        <v>111.15</v>
      </c>
      <c r="G22" s="40">
        <v>37.049999999999997</v>
      </c>
      <c r="H22" s="40">
        <v>74.099999999999994</v>
      </c>
      <c r="I22" s="40">
        <v>42.274999999999999</v>
      </c>
      <c r="J22" s="40"/>
      <c r="K22" s="40">
        <v>99.7</v>
      </c>
      <c r="L22" s="40">
        <v>277.55</v>
      </c>
      <c r="M22" s="40">
        <v>297.42500000000001</v>
      </c>
      <c r="N22" s="40">
        <v>237.9</v>
      </c>
      <c r="O22" s="40">
        <v>237.9</v>
      </c>
      <c r="P22" s="26">
        <v>2600.9</v>
      </c>
      <c r="Q22" s="27"/>
      <c r="R22" s="27"/>
      <c r="S22" s="27"/>
      <c r="T22" s="27"/>
    </row>
    <row r="23" spans="1:20" ht="40.200000000000003" x14ac:dyDescent="0.3">
      <c r="A23" s="25" t="s">
        <v>50</v>
      </c>
      <c r="B23" s="40">
        <v>78.481589999999997</v>
      </c>
      <c r="C23" s="40">
        <v>78.481589999999997</v>
      </c>
      <c r="D23" s="40"/>
      <c r="E23" s="40">
        <v>24.820239999999998</v>
      </c>
      <c r="F23" s="40"/>
      <c r="G23" s="40">
        <v>26.160530000000001</v>
      </c>
      <c r="H23" s="40">
        <v>24.820239999999998</v>
      </c>
      <c r="I23" s="40"/>
      <c r="J23" s="40"/>
      <c r="K23" s="40">
        <v>26.160530000000001</v>
      </c>
      <c r="L23" s="40"/>
      <c r="M23" s="40"/>
      <c r="N23" s="40"/>
      <c r="O23" s="40">
        <v>78.481589999999997</v>
      </c>
      <c r="P23" s="26">
        <v>337.40631000000002</v>
      </c>
      <c r="Q23" s="27"/>
      <c r="R23" s="27"/>
      <c r="S23" s="27"/>
      <c r="T23" s="27"/>
    </row>
    <row r="24" spans="1:20" ht="40.200000000000003" x14ac:dyDescent="0.3">
      <c r="A24" s="25" t="s">
        <v>51</v>
      </c>
      <c r="B24" s="40"/>
      <c r="C24" s="40">
        <v>1799.72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26">
        <v>1799.72</v>
      </c>
      <c r="Q24" s="27"/>
      <c r="R24" s="27"/>
      <c r="S24" s="27"/>
      <c r="T24" s="27"/>
    </row>
    <row r="25" spans="1:20" ht="53.4" x14ac:dyDescent="0.3">
      <c r="A25" s="25" t="s">
        <v>52</v>
      </c>
      <c r="B25" s="40">
        <v>33936.303010000003</v>
      </c>
      <c r="C25" s="40">
        <v>84529.741769999993</v>
      </c>
      <c r="D25" s="40"/>
      <c r="E25" s="40"/>
      <c r="F25" s="40"/>
      <c r="G25" s="40">
        <v>2525.9760000000001</v>
      </c>
      <c r="H25" s="40"/>
      <c r="I25" s="40"/>
      <c r="J25" s="40"/>
      <c r="K25" s="40">
        <v>2853.9989799999998</v>
      </c>
      <c r="L25" s="40"/>
      <c r="M25" s="40"/>
      <c r="N25" s="40"/>
      <c r="O25" s="40"/>
      <c r="P25" s="26">
        <v>123846.01976</v>
      </c>
      <c r="Q25" s="27"/>
      <c r="R25" s="27"/>
      <c r="S25" s="27"/>
      <c r="T25" s="27"/>
    </row>
    <row r="26" spans="1:20" x14ac:dyDescent="0.3">
      <c r="A26" s="25" t="s">
        <v>53</v>
      </c>
      <c r="B26" s="40"/>
      <c r="C26" s="40">
        <v>225</v>
      </c>
      <c r="D26" s="40"/>
      <c r="E26" s="40"/>
      <c r="F26" s="40">
        <v>50</v>
      </c>
      <c r="G26" s="40">
        <v>50</v>
      </c>
      <c r="H26" s="40"/>
      <c r="I26" s="40">
        <v>112.5</v>
      </c>
      <c r="J26" s="40"/>
      <c r="K26" s="40"/>
      <c r="L26" s="40"/>
      <c r="M26" s="40">
        <v>50</v>
      </c>
      <c r="N26" s="40"/>
      <c r="O26" s="40">
        <v>125</v>
      </c>
      <c r="P26" s="26">
        <v>612.5</v>
      </c>
      <c r="Q26" s="27"/>
      <c r="R26" s="27"/>
      <c r="S26" s="27"/>
      <c r="T26" s="27"/>
    </row>
    <row r="27" spans="1:20" x14ac:dyDescent="0.3">
      <c r="A27" s="33" t="s">
        <v>54</v>
      </c>
      <c r="B27" s="41">
        <v>161001.50592</v>
      </c>
      <c r="C27" s="41">
        <v>200067.93150999999</v>
      </c>
      <c r="D27" s="41">
        <v>1567.0088800000001</v>
      </c>
      <c r="E27" s="41">
        <v>435.02024</v>
      </c>
      <c r="F27" s="41">
        <v>389.899</v>
      </c>
      <c r="G27" s="41">
        <v>21200.51986</v>
      </c>
      <c r="H27" s="41">
        <v>14400.96694</v>
      </c>
      <c r="I27" s="41">
        <v>15967.775</v>
      </c>
      <c r="J27" s="41">
        <v>74133.685339999996</v>
      </c>
      <c r="K27" s="41">
        <v>11409.39941</v>
      </c>
      <c r="L27" s="41">
        <v>14788.5746</v>
      </c>
      <c r="M27" s="41">
        <v>2090.4580000000001</v>
      </c>
      <c r="N27" s="41">
        <v>25910.4169</v>
      </c>
      <c r="O27" s="41">
        <v>896.96858999999995</v>
      </c>
      <c r="P27" s="26">
        <v>544260.13019000005</v>
      </c>
      <c r="Q27" s="34"/>
      <c r="R27" s="34"/>
      <c r="S27" s="34"/>
      <c r="T27" s="34"/>
    </row>
    <row r="29" spans="1:20" x14ac:dyDescent="0.3">
      <c r="A29" s="37" t="s">
        <v>30</v>
      </c>
      <c r="B29" s="36">
        <f>Учреждения!B62+'Муниципальные районы'!P27</f>
        <v>2035474.30058</v>
      </c>
    </row>
    <row r="30" spans="1:20" ht="32.25" customHeight="1" x14ac:dyDescent="0.3">
      <c r="A30" s="37" t="str">
        <f>CONCATENATE("Остатки бюджетных средств на ",C2,"г.")</f>
        <v>Остатки бюджетных средств на 19.05.2017г.</v>
      </c>
      <c r="B30" s="36">
        <f>2027546.6</f>
        <v>2027546.6</v>
      </c>
    </row>
  </sheetData>
  <pageMargins left="0.23622047244094491" right="0.23622047244094491" top="0.74803149606299213" bottom="0.74803149606299213" header="0.31496062992125984" footer="0.31496062992125984"/>
  <pageSetup paperSize="9" scale="56" orientation="landscape" r:id="rId1"/>
  <headerFooter>
    <oddFooter>&amp;C&amp;P</oddFooter>
  </headerFooter>
  <rowBreaks count="1" manualBreakCount="1">
    <brk id="16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2017-05-21T23:09:58Z</dcterms:modified>
</cp:coreProperties>
</file>