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Учреждения!$29:$30</definedName>
    <definedName name="_xlnm.Print_Area" localSheetId="1">'Муниципальные районы'!$A$1:$P$28</definedName>
    <definedName name="_xlnm.Print_Area" localSheetId="0">Учреждения!$A$1:$E$72</definedName>
  </definedNames>
  <calcPr calcId="162913" refMode="R1C1"/>
</workbook>
</file>

<file path=xl/calcChain.xml><?xml version="1.0" encoding="utf-8"?>
<calcChain xmlns="http://schemas.openxmlformats.org/spreadsheetml/2006/main">
  <c r="E8" i="1" l="1"/>
  <c r="E27" i="1"/>
  <c r="E9" i="1"/>
  <c r="E14" i="1"/>
  <c r="E26" i="1"/>
  <c r="E25" i="1"/>
  <c r="E24" i="1"/>
  <c r="E21" i="1"/>
  <c r="E23" i="1"/>
  <c r="E19" i="1"/>
  <c r="E22" i="1"/>
  <c r="E16" i="1"/>
  <c r="E15" i="1"/>
  <c r="E20" i="1"/>
  <c r="E18" i="1"/>
  <c r="E17" i="1"/>
  <c r="E13" i="1"/>
  <c r="E12" i="1"/>
  <c r="E11" i="1"/>
  <c r="E10" i="1"/>
  <c r="B27" i="2"/>
  <c r="E5" i="1"/>
  <c r="B26" i="2"/>
  <c r="A2" i="2" l="1"/>
  <c r="B2" i="2" s="1"/>
  <c r="C2" i="2" s="1"/>
  <c r="A2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<sst xmlns="http://schemas.openxmlformats.org/spreadsheetml/2006/main" count="112" uniqueCount="111">
  <si>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</si>
  <si>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</si>
  <si>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</si>
  <si>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</si>
  <si>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</si>
  <si>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</si>
  <si>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</si>
  <si>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</si>
  <si>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</si>
  <si>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</si>
  <si>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</si>
  <si>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</si>
  <si>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</si>
  <si>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</si>
  <si>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</si>
  <si>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</si>
  <si>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</si>
  <si>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</si>
  <si>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</si>
  <si>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</si>
  <si>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</si>
  <si>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</si>
  <si>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</si>
  <si>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</si>
  <si>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</si>
  <si>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</si>
  <si>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</si>
  <si>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</si>
  <si>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</si>
  <si>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</si>
  <si>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</si>
  <si>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</si>
  <si>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</si>
  <si>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</si>
  <si>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</si>
  <si>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</si>
  <si>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</si>
  <si>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</si>
  <si>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</si>
  <si>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</si>
  <si>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</si>
  <si>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</si>
  <si>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</si>
  <si>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</si>
  <si>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</si>
  <si>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</si>
  <si>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</si>
  <si>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краевого фестиваля "Сохраним лососей ВМЕСТЕ!" в Усть-Большерецком муниципальном районе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</si>
  <si>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</si>
  <si>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</si>
  <si>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</si>
  <si>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Всего:</t>
  </si>
  <si>
    <t>01.06.2017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</si>
  <si>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</si>
  <si>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</si>
  <si>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</si>
  <si>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</si>
  <si>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</si>
  <si>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</si>
  <si>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</si>
  <si>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</si>
  <si>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</si>
  <si>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</si>
  <si>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</si>
  <si>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</si>
  <si>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</si>
  <si>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</si>
  <si>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</si>
  <si>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</si>
  <si>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</si>
  <si>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</si>
  <si>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</si>
  <si>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</si>
  <si>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</si>
  <si>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</si>
  <si>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</si>
  <si>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</si>
  <si>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</si>
  <si>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</si>
  <si>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</si>
  <si>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</si>
  <si>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</si>
  <si>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</si>
  <si>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</si>
  <si>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</si>
  <si>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</si>
  <si>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</si>
  <si>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</si>
  <si>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</si>
  <si>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</si>
  <si>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</si>
  <si>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</si>
  <si>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</si>
  <si>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26.05.2017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</si>
  <si>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</si>
  <si>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</si>
  <si>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</si>
  <si>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</si>
  <si>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</si>
  <si>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</si>
  <si>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Субвенции бюджетам субъектов Российской Федерации на осуществление отдельных полномочий в области лесных отношений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</si>
  <si>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</si>
  <si>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софинансирование региональных программ повышения мобильности трудовых ресурсов</t>
  </si>
  <si>
    <t>Единая субвенция бюджетам субъектов Российской Федерации и бюджету г. Байконура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</si>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</sst>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topLeftCell="A2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93</v>
      </c>
      <c r="G1" s="32" t="str">
        <f>TEXT(F1,"[$-FC19]ДД ММММ")</f>
        <v>26 мая</v>
      </c>
      <c r="H1" s="32" t="str">
        <f>TEXT(F1,"[$-FC19]ДД.ММ.ГГГ \г")</f>
        <v>26.05.2017 г</v>
      </c>
    </row>
    <row r="2" spans="1:9" ht="15.6" x14ac:dyDescent="0.3">
      <c r="A2" s="45" t="str">
        <f>CONCATENATE("с ",G1," по ",G2,"ода")</f>
        <v>с 26 мая по 01 июня 2017 года</v>
      </c>
      <c r="B2" s="45"/>
      <c r="C2" s="45"/>
      <c r="D2" s="45"/>
      <c r="E2" s="45"/>
      <c r="F2" s="31" t="s">
        <v>52</v>
      </c>
      <c r="G2" s="32" t="str">
        <f>TEXT(F2,"[$-FC19]ДД ММММ ГГГ \г")</f>
        <v>01 июня 2017 г</v>
      </c>
      <c r="H2" s="32" t="str">
        <f>TEXT(F2,"[$-FC19]ДД.ММ.ГГГ \г")</f>
        <v>01.06.2017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26.05.2017 г.</v>
      </c>
      <c r="B5" s="47"/>
      <c r="C5" s="47"/>
      <c r="D5" s="48"/>
      <c r="E5" s="8">
        <f>1694639</f>
        <v>1694639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E27-E9</f>
        <v>601306.66332000017</v>
      </c>
    </row>
    <row r="9" spans="1:9" x14ac:dyDescent="0.3">
      <c r="A9" s="57" t="s">
        <v>4</v>
      </c>
      <c r="B9" s="56"/>
      <c r="C9" s="56"/>
      <c r="D9" s="56"/>
      <c r="E9" s="14">
        <f>SUM(E10:E26)</f>
        <v>47789.7</v>
      </c>
    </row>
    <row r="10" spans="1:9" ht="28.8" customHeight="1" x14ac:dyDescent="0.3">
      <c r="A10" s="57" t="s">
        <v>94</v>
      </c>
      <c r="B10" s="56"/>
      <c r="C10" s="56"/>
      <c r="D10" s="56"/>
      <c r="E10" s="14">
        <f>1.7</f>
        <v>1.7</v>
      </c>
    </row>
    <row r="11" spans="1:9" ht="30" customHeight="1" x14ac:dyDescent="0.3">
      <c r="A11" s="57" t="s">
        <v>95</v>
      </c>
      <c r="B11" s="56"/>
      <c r="C11" s="56"/>
      <c r="D11" s="56"/>
      <c r="E11" s="14">
        <f>31.7</f>
        <v>31.7</v>
      </c>
    </row>
    <row r="12" spans="1:9" ht="27.6" customHeight="1" x14ac:dyDescent="0.3">
      <c r="A12" s="57" t="s">
        <v>96</v>
      </c>
      <c r="B12" s="56"/>
      <c r="C12" s="56"/>
      <c r="D12" s="56"/>
      <c r="E12" s="14">
        <f>54.6</f>
        <v>54.6</v>
      </c>
    </row>
    <row r="13" spans="1:9" ht="25.8" customHeight="1" x14ac:dyDescent="0.3">
      <c r="A13" s="57" t="s">
        <v>97</v>
      </c>
      <c r="B13" s="56"/>
      <c r="C13" s="56"/>
      <c r="D13" s="56"/>
      <c r="E13" s="14">
        <f>2102.8</f>
        <v>2102.8000000000002</v>
      </c>
    </row>
    <row r="14" spans="1:9" ht="30" customHeight="1" x14ac:dyDescent="0.3">
      <c r="A14" s="57" t="s">
        <v>98</v>
      </c>
      <c r="B14" s="56"/>
      <c r="C14" s="56"/>
      <c r="D14" s="56"/>
      <c r="E14" s="14">
        <f>343.1+623+259.2+102.3+15.7</f>
        <v>1343.3</v>
      </c>
    </row>
    <row r="15" spans="1:9" ht="31.8" customHeight="1" x14ac:dyDescent="0.3">
      <c r="A15" s="57" t="s">
        <v>99</v>
      </c>
      <c r="B15" s="56"/>
      <c r="C15" s="56"/>
      <c r="D15" s="56"/>
      <c r="E15" s="14">
        <f>26+23.2</f>
        <v>49.2</v>
      </c>
    </row>
    <row r="16" spans="1:9" ht="27.6" customHeight="1" x14ac:dyDescent="0.3">
      <c r="A16" s="57" t="s">
        <v>100</v>
      </c>
      <c r="B16" s="56"/>
      <c r="C16" s="56"/>
      <c r="D16" s="56"/>
      <c r="E16" s="14">
        <f>2073.9+554.3+2291.4</f>
        <v>4919.6000000000004</v>
      </c>
    </row>
    <row r="17" spans="1:5" ht="27" customHeight="1" x14ac:dyDescent="0.3">
      <c r="A17" s="57" t="s">
        <v>101</v>
      </c>
      <c r="B17" s="56"/>
      <c r="C17" s="56"/>
      <c r="D17" s="56"/>
      <c r="E17" s="14">
        <f>119.7</f>
        <v>119.7</v>
      </c>
    </row>
    <row r="18" spans="1:5" ht="31.2" customHeight="1" x14ac:dyDescent="0.3">
      <c r="A18" s="57" t="s">
        <v>102</v>
      </c>
      <c r="B18" s="56"/>
      <c r="C18" s="56"/>
      <c r="D18" s="56"/>
      <c r="E18" s="14">
        <f>240</f>
        <v>240</v>
      </c>
    </row>
    <row r="19" spans="1:5" x14ac:dyDescent="0.3">
      <c r="A19" s="57" t="s">
        <v>103</v>
      </c>
      <c r="B19" s="56"/>
      <c r="C19" s="56"/>
      <c r="D19" s="56"/>
      <c r="E19" s="14">
        <f>665.2+1563.2</f>
        <v>2228.4</v>
      </c>
    </row>
    <row r="20" spans="1:5" ht="26.4" customHeight="1" x14ac:dyDescent="0.3">
      <c r="A20" s="57" t="s">
        <v>104</v>
      </c>
      <c r="B20" s="56"/>
      <c r="C20" s="56"/>
      <c r="D20" s="56"/>
      <c r="E20" s="14">
        <f>7636.6</f>
        <v>7636.6</v>
      </c>
    </row>
    <row r="21" spans="1:5" ht="31.8" customHeight="1" x14ac:dyDescent="0.3">
      <c r="A21" s="57" t="s">
        <v>105</v>
      </c>
      <c r="B21" s="56"/>
      <c r="C21" s="56"/>
      <c r="D21" s="56"/>
      <c r="E21" s="14">
        <f>244+38.9</f>
        <v>282.89999999999998</v>
      </c>
    </row>
    <row r="22" spans="1:5" ht="30" customHeight="1" x14ac:dyDescent="0.3">
      <c r="A22" s="57" t="s">
        <v>106</v>
      </c>
      <c r="B22" s="56"/>
      <c r="C22" s="56"/>
      <c r="D22" s="56"/>
      <c r="E22" s="14">
        <f>6688.5</f>
        <v>6688.5</v>
      </c>
    </row>
    <row r="23" spans="1:5" ht="27.6" customHeight="1" x14ac:dyDescent="0.3">
      <c r="A23" s="57" t="s">
        <v>107</v>
      </c>
      <c r="B23" s="56"/>
      <c r="C23" s="56"/>
      <c r="D23" s="56"/>
      <c r="E23" s="14">
        <f>16000</f>
        <v>16000</v>
      </c>
    </row>
    <row r="24" spans="1:5" ht="27" customHeight="1" x14ac:dyDescent="0.3">
      <c r="A24" s="57" t="s">
        <v>108</v>
      </c>
      <c r="B24" s="56"/>
      <c r="C24" s="56"/>
      <c r="D24" s="56"/>
      <c r="E24" s="14">
        <f>4799.6</f>
        <v>4799.6000000000004</v>
      </c>
    </row>
    <row r="25" spans="1:5" ht="31.8" customHeight="1" x14ac:dyDescent="0.3">
      <c r="A25" s="57" t="s">
        <v>109</v>
      </c>
      <c r="B25" s="56"/>
      <c r="C25" s="56"/>
      <c r="D25" s="56"/>
      <c r="E25" s="14">
        <f>291.1</f>
        <v>291.10000000000002</v>
      </c>
    </row>
    <row r="26" spans="1:5" ht="40.799999999999997" customHeight="1" x14ac:dyDescent="0.3">
      <c r="A26" s="57" t="s">
        <v>110</v>
      </c>
      <c r="B26" s="56"/>
      <c r="C26" s="56"/>
      <c r="D26" s="56"/>
      <c r="E26" s="14">
        <f>1000</f>
        <v>1000</v>
      </c>
    </row>
    <row r="27" spans="1:5" x14ac:dyDescent="0.3">
      <c r="A27" s="49" t="s">
        <v>5</v>
      </c>
      <c r="B27" s="50"/>
      <c r="C27" s="50"/>
      <c r="D27" s="50"/>
      <c r="E27" s="13">
        <f>'Муниципальные районы'!B27-Учреждения!E5+'Муниципальные районы'!B26</f>
        <v>649096.36332000012</v>
      </c>
    </row>
    <row r="28" spans="1:5" x14ac:dyDescent="0.3">
      <c r="A28" s="15"/>
      <c r="B28" s="16"/>
      <c r="C28" s="16"/>
      <c r="D28" s="6"/>
      <c r="E28" s="17"/>
    </row>
    <row r="29" spans="1:5" x14ac:dyDescent="0.3">
      <c r="A29" s="51" t="s">
        <v>14</v>
      </c>
      <c r="B29" s="53" t="s">
        <v>6</v>
      </c>
      <c r="C29" s="54" t="s">
        <v>7</v>
      </c>
      <c r="D29" s="54"/>
      <c r="E29" s="54"/>
    </row>
    <row r="30" spans="1:5" ht="82.8" x14ac:dyDescent="0.3">
      <c r="A30" s="52"/>
      <c r="B30" s="53"/>
      <c r="C30" s="18" t="s">
        <v>8</v>
      </c>
      <c r="D30" s="18" t="s">
        <v>9</v>
      </c>
      <c r="E30" s="18" t="s">
        <v>10</v>
      </c>
    </row>
    <row r="31" spans="1:5" x14ac:dyDescent="0.3">
      <c r="A31" s="21" t="s">
        <v>53</v>
      </c>
      <c r="B31" s="19">
        <v>19124.231299999999</v>
      </c>
      <c r="C31" s="19">
        <v>14363.64177</v>
      </c>
      <c r="D31" s="19">
        <v>2530.32728</v>
      </c>
      <c r="E31" s="19">
        <v>1597.99647</v>
      </c>
    </row>
    <row r="32" spans="1:5" x14ac:dyDescent="0.3">
      <c r="A32" s="21" t="s">
        <v>54</v>
      </c>
      <c r="B32" s="19">
        <v>4695.5992500000002</v>
      </c>
      <c r="C32" s="19">
        <v>3200</v>
      </c>
      <c r="D32" s="19">
        <v>1350</v>
      </c>
      <c r="E32" s="19"/>
    </row>
    <row r="33" spans="1:5" x14ac:dyDescent="0.3">
      <c r="A33" s="21" t="s">
        <v>55</v>
      </c>
      <c r="B33" s="19">
        <v>6184</v>
      </c>
      <c r="C33" s="19">
        <v>5520</v>
      </c>
      <c r="D33" s="19">
        <v>664</v>
      </c>
      <c r="E33" s="19"/>
    </row>
    <row r="34" spans="1:5" x14ac:dyDescent="0.3">
      <c r="A34" s="21" t="s">
        <v>56</v>
      </c>
      <c r="B34" s="19">
        <v>47294.233410000001</v>
      </c>
      <c r="C34" s="19">
        <v>15863.04876</v>
      </c>
      <c r="D34" s="19">
        <v>6696.2476800000004</v>
      </c>
      <c r="E34" s="19"/>
    </row>
    <row r="35" spans="1:5" ht="27.6" x14ac:dyDescent="0.3">
      <c r="A35" s="21" t="s">
        <v>57</v>
      </c>
      <c r="B35" s="19">
        <v>12067.680560000001</v>
      </c>
      <c r="C35" s="19">
        <v>2298.5183999999999</v>
      </c>
      <c r="D35" s="19">
        <v>1046.34121</v>
      </c>
      <c r="E35" s="19">
        <v>6121.2</v>
      </c>
    </row>
    <row r="36" spans="1:5" x14ac:dyDescent="0.3">
      <c r="A36" s="21" t="s">
        <v>58</v>
      </c>
      <c r="B36" s="19">
        <v>2786.0763900000002</v>
      </c>
      <c r="C36" s="19"/>
      <c r="D36" s="19">
        <v>625</v>
      </c>
      <c r="E36" s="19"/>
    </row>
    <row r="37" spans="1:5" x14ac:dyDescent="0.3">
      <c r="A37" s="21" t="s">
        <v>59</v>
      </c>
      <c r="B37" s="19">
        <v>243.83686</v>
      </c>
      <c r="C37" s="19"/>
      <c r="D37" s="19"/>
      <c r="E37" s="19">
        <v>210.23686000000001</v>
      </c>
    </row>
    <row r="38" spans="1:5" ht="27.6" x14ac:dyDescent="0.3">
      <c r="A38" s="21" t="s">
        <v>60</v>
      </c>
      <c r="B38" s="19">
        <v>3596.6550099999999</v>
      </c>
      <c r="C38" s="19">
        <v>50</v>
      </c>
      <c r="D38" s="19">
        <v>25</v>
      </c>
      <c r="E38" s="19">
        <v>3096.5819999999999</v>
      </c>
    </row>
    <row r="39" spans="1:5" x14ac:dyDescent="0.3">
      <c r="A39" s="21" t="s">
        <v>61</v>
      </c>
      <c r="B39" s="19">
        <v>1000</v>
      </c>
      <c r="C39" s="19">
        <v>700</v>
      </c>
      <c r="D39" s="19"/>
      <c r="E39" s="19"/>
    </row>
    <row r="40" spans="1:5" x14ac:dyDescent="0.3">
      <c r="A40" s="21" t="s">
        <v>62</v>
      </c>
      <c r="B40" s="19">
        <v>21368.187480000001</v>
      </c>
      <c r="C40" s="19">
        <v>5680</v>
      </c>
      <c r="D40" s="19">
        <v>50</v>
      </c>
      <c r="E40" s="19">
        <v>-2446.9508000000001</v>
      </c>
    </row>
    <row r="41" spans="1:5" x14ac:dyDescent="0.3">
      <c r="A41" s="21" t="s">
        <v>63</v>
      </c>
      <c r="B41" s="19">
        <v>198604.59246000001</v>
      </c>
      <c r="C41" s="19">
        <v>2668.3804</v>
      </c>
      <c r="D41" s="19">
        <v>621.49932000000001</v>
      </c>
      <c r="E41" s="19"/>
    </row>
    <row r="42" spans="1:5" x14ac:dyDescent="0.3">
      <c r="A42" s="21" t="s">
        <v>64</v>
      </c>
      <c r="B42" s="19">
        <v>127080.73611</v>
      </c>
      <c r="C42" s="19">
        <v>15441.871220000001</v>
      </c>
      <c r="D42" s="19">
        <v>1755.1235799999999</v>
      </c>
      <c r="E42" s="19">
        <v>13385.233819999999</v>
      </c>
    </row>
    <row r="43" spans="1:5" x14ac:dyDescent="0.3">
      <c r="A43" s="21" t="s">
        <v>65</v>
      </c>
      <c r="B43" s="19">
        <v>206525.5521</v>
      </c>
      <c r="C43" s="19">
        <v>16728.37401</v>
      </c>
      <c r="D43" s="19">
        <v>5267.0008699999998</v>
      </c>
      <c r="E43" s="19">
        <v>162573.28640000001</v>
      </c>
    </row>
    <row r="44" spans="1:5" x14ac:dyDescent="0.3">
      <c r="A44" s="21" t="s">
        <v>66</v>
      </c>
      <c r="B44" s="19">
        <v>52011.23</v>
      </c>
      <c r="C44" s="19">
        <v>90.025000000000006</v>
      </c>
      <c r="D44" s="19">
        <v>26.108000000000001</v>
      </c>
      <c r="E44" s="19"/>
    </row>
    <row r="45" spans="1:5" ht="27.6" x14ac:dyDescent="0.3">
      <c r="A45" s="21" t="s">
        <v>67</v>
      </c>
      <c r="B45" s="19">
        <v>55195.507339999996</v>
      </c>
      <c r="C45" s="19">
        <v>33500</v>
      </c>
      <c r="D45" s="19">
        <v>16061.665999999999</v>
      </c>
      <c r="E45" s="19">
        <v>31.113150000000001</v>
      </c>
    </row>
    <row r="46" spans="1:5" x14ac:dyDescent="0.3">
      <c r="A46" s="21" t="s">
        <v>68</v>
      </c>
      <c r="B46" s="19">
        <v>23932.508979999999</v>
      </c>
      <c r="C46" s="19"/>
      <c r="D46" s="19"/>
      <c r="E46" s="19"/>
    </row>
    <row r="47" spans="1:5" x14ac:dyDescent="0.3">
      <c r="A47" s="21" t="s">
        <v>69</v>
      </c>
      <c r="B47" s="19">
        <v>5444.8611899999996</v>
      </c>
      <c r="C47" s="19">
        <v>2233.8596400000001</v>
      </c>
      <c r="D47" s="19">
        <v>1102.7868800000001</v>
      </c>
      <c r="E47" s="19"/>
    </row>
    <row r="48" spans="1:5" x14ac:dyDescent="0.3">
      <c r="A48" s="21" t="s">
        <v>70</v>
      </c>
      <c r="B48" s="19">
        <v>1719.10293</v>
      </c>
      <c r="C48" s="19">
        <v>845.93586000000005</v>
      </c>
      <c r="D48" s="19">
        <v>827.79840999999999</v>
      </c>
      <c r="E48" s="19"/>
    </row>
    <row r="49" spans="1:5" x14ac:dyDescent="0.3">
      <c r="A49" s="21" t="s">
        <v>71</v>
      </c>
      <c r="B49" s="19">
        <v>1953.39428</v>
      </c>
      <c r="C49" s="19">
        <v>1399.6871799999999</v>
      </c>
      <c r="D49" s="19">
        <v>484.52847000000003</v>
      </c>
      <c r="E49" s="19"/>
    </row>
    <row r="50" spans="1:5" ht="27.6" x14ac:dyDescent="0.3">
      <c r="A50" s="21" t="s">
        <v>72</v>
      </c>
      <c r="B50" s="19">
        <v>19847.7618</v>
      </c>
      <c r="C50" s="19">
        <v>13099.019</v>
      </c>
      <c r="D50" s="19">
        <v>3812.4520000000002</v>
      </c>
      <c r="E50" s="19">
        <v>2719.22991</v>
      </c>
    </row>
    <row r="51" spans="1:5" x14ac:dyDescent="0.3">
      <c r="A51" s="21" t="s">
        <v>73</v>
      </c>
      <c r="B51" s="19">
        <v>2200.23911</v>
      </c>
      <c r="C51" s="19">
        <v>150</v>
      </c>
      <c r="D51" s="19"/>
      <c r="E51" s="19"/>
    </row>
    <row r="52" spans="1:5" x14ac:dyDescent="0.3">
      <c r="A52" s="21" t="s">
        <v>74</v>
      </c>
      <c r="B52" s="19">
        <v>45377.507830000002</v>
      </c>
      <c r="C52" s="19">
        <v>5500</v>
      </c>
      <c r="D52" s="19">
        <v>2050</v>
      </c>
      <c r="E52" s="19"/>
    </row>
    <row r="53" spans="1:5" x14ac:dyDescent="0.3">
      <c r="A53" s="21" t="s">
        <v>75</v>
      </c>
      <c r="B53" s="19">
        <v>12727.755090000001</v>
      </c>
      <c r="C53" s="19">
        <v>7525.8102699999999</v>
      </c>
      <c r="D53" s="19">
        <v>2403.1276699999999</v>
      </c>
      <c r="E53" s="19"/>
    </row>
    <row r="54" spans="1:5" x14ac:dyDescent="0.3">
      <c r="A54" s="21" t="s">
        <v>76</v>
      </c>
      <c r="B54" s="19">
        <v>515</v>
      </c>
      <c r="C54" s="19">
        <v>500</v>
      </c>
      <c r="D54" s="19"/>
      <c r="E54" s="19"/>
    </row>
    <row r="55" spans="1:5" x14ac:dyDescent="0.3">
      <c r="A55" s="21" t="s">
        <v>77</v>
      </c>
      <c r="B55" s="19">
        <v>2480.4622199999999</v>
      </c>
      <c r="C55" s="19">
        <v>1632.27901</v>
      </c>
      <c r="D55" s="19">
        <v>435.84737000000001</v>
      </c>
      <c r="E55" s="19"/>
    </row>
    <row r="56" spans="1:5" x14ac:dyDescent="0.3">
      <c r="A56" s="21" t="s">
        <v>78</v>
      </c>
      <c r="B56" s="19">
        <v>83</v>
      </c>
      <c r="C56" s="19"/>
      <c r="D56" s="19"/>
      <c r="E56" s="19"/>
    </row>
    <row r="57" spans="1:5" x14ac:dyDescent="0.3">
      <c r="A57" s="21" t="s">
        <v>79</v>
      </c>
      <c r="B57" s="19">
        <v>42</v>
      </c>
      <c r="C57" s="19">
        <v>5</v>
      </c>
      <c r="D57" s="19">
        <v>2</v>
      </c>
      <c r="E57" s="19"/>
    </row>
    <row r="58" spans="1:5" x14ac:dyDescent="0.3">
      <c r="A58" s="21" t="s">
        <v>80</v>
      </c>
      <c r="B58" s="19">
        <v>250</v>
      </c>
      <c r="C58" s="19">
        <v>200</v>
      </c>
      <c r="D58" s="19">
        <v>50</v>
      </c>
      <c r="E58" s="19"/>
    </row>
    <row r="59" spans="1:5" x14ac:dyDescent="0.3">
      <c r="A59" s="21" t="s">
        <v>81</v>
      </c>
      <c r="B59" s="19">
        <v>1774.2558799999999</v>
      </c>
      <c r="C59" s="19">
        <v>1249.23711</v>
      </c>
      <c r="D59" s="19">
        <v>511.90543000000002</v>
      </c>
      <c r="E59" s="19"/>
    </row>
    <row r="60" spans="1:5" x14ac:dyDescent="0.3">
      <c r="A60" s="21" t="s">
        <v>82</v>
      </c>
      <c r="B60" s="19">
        <v>3961.7737900000002</v>
      </c>
      <c r="C60" s="19">
        <v>5</v>
      </c>
      <c r="D60" s="19"/>
      <c r="E60" s="19"/>
    </row>
    <row r="61" spans="1:5" ht="27.6" x14ac:dyDescent="0.3">
      <c r="A61" s="21" t="s">
        <v>83</v>
      </c>
      <c r="B61" s="19">
        <v>16.661919999999999</v>
      </c>
      <c r="C61" s="19"/>
      <c r="D61" s="19"/>
      <c r="E61" s="19"/>
    </row>
    <row r="62" spans="1:5" x14ac:dyDescent="0.3">
      <c r="A62" s="21" t="s">
        <v>84</v>
      </c>
      <c r="B62" s="19">
        <v>2573.625</v>
      </c>
      <c r="C62" s="19">
        <v>2186.5</v>
      </c>
      <c r="D62" s="19">
        <v>356</v>
      </c>
      <c r="E62" s="19"/>
    </row>
    <row r="63" spans="1:5" x14ac:dyDescent="0.3">
      <c r="A63" s="21" t="s">
        <v>85</v>
      </c>
      <c r="B63" s="19">
        <v>38632.48057</v>
      </c>
      <c r="C63" s="19">
        <v>4858</v>
      </c>
      <c r="D63" s="19">
        <v>1134.0152700000001</v>
      </c>
      <c r="E63" s="19">
        <v>72</v>
      </c>
    </row>
    <row r="64" spans="1:5" x14ac:dyDescent="0.3">
      <c r="A64" s="21" t="s">
        <v>86</v>
      </c>
      <c r="B64" s="19">
        <v>45570.777840000002</v>
      </c>
      <c r="C64" s="19">
        <v>5104.1423500000001</v>
      </c>
      <c r="D64" s="19">
        <v>2442.6007199999999</v>
      </c>
      <c r="E64" s="19"/>
    </row>
    <row r="65" spans="1:5" x14ac:dyDescent="0.3">
      <c r="A65" s="21" t="s">
        <v>87</v>
      </c>
      <c r="B65" s="19">
        <v>544.02202999999997</v>
      </c>
      <c r="C65" s="19"/>
      <c r="D65" s="19">
        <v>210</v>
      </c>
      <c r="E65" s="19"/>
    </row>
    <row r="66" spans="1:5" x14ac:dyDescent="0.3">
      <c r="A66" s="21" t="s">
        <v>88</v>
      </c>
      <c r="B66" s="19">
        <v>1089.45</v>
      </c>
      <c r="C66" s="19">
        <v>616.79999999999995</v>
      </c>
      <c r="D66" s="19">
        <v>322.5</v>
      </c>
      <c r="E66" s="19"/>
    </row>
    <row r="67" spans="1:5" x14ac:dyDescent="0.3">
      <c r="A67" s="21" t="s">
        <v>89</v>
      </c>
      <c r="B67" s="19">
        <v>230.49993000000001</v>
      </c>
      <c r="C67" s="19"/>
      <c r="D67" s="19"/>
      <c r="E67" s="19"/>
    </row>
    <row r="68" spans="1:5" x14ac:dyDescent="0.3">
      <c r="A68" s="21" t="s">
        <v>90</v>
      </c>
      <c r="B68" s="19">
        <v>7950.0736100000004</v>
      </c>
      <c r="C68" s="19"/>
      <c r="D68" s="19"/>
      <c r="E68" s="19"/>
    </row>
    <row r="69" spans="1:5" x14ac:dyDescent="0.3">
      <c r="A69" s="21" t="s">
        <v>91</v>
      </c>
      <c r="B69" s="19">
        <v>78.849999999999994</v>
      </c>
      <c r="C69" s="19">
        <v>50</v>
      </c>
      <c r="D69" s="19"/>
      <c r="E69" s="19"/>
    </row>
    <row r="70" spans="1:5" x14ac:dyDescent="0.3">
      <c r="A70" s="23" t="s">
        <v>92</v>
      </c>
      <c r="B70" s="20">
        <v>976774.18226999999</v>
      </c>
      <c r="C70" s="20">
        <v>163265.12998</v>
      </c>
      <c r="D70" s="20">
        <v>52863.87616</v>
      </c>
      <c r="E70" s="20">
        <v>187359.92780999999</v>
      </c>
    </row>
  </sheetData>
  <mergeCells count="27">
    <mergeCell ref="A26:D26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27:D27"/>
    <mergeCell ref="A29:A30"/>
    <mergeCell ref="B29:B30"/>
    <mergeCell ref="C29:E29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topLeftCell="A22" zoomScaleNormal="100" zoomScaleSheetLayoutView="100" workbookViewId="0">
      <selection activeCell="B28" sqref="B28"/>
    </sheetView>
  </sheetViews>
  <sheetFormatPr defaultRowHeight="14.4" x14ac:dyDescent="0.3"/>
  <cols>
    <col min="1" max="1" width="38.33203125" customWidth="1"/>
    <col min="2" max="2" width="13.109375" customWidth="1"/>
    <col min="3" max="3" width="12.88671875" customWidth="1"/>
    <col min="4" max="4" width="13.5546875" customWidth="1"/>
    <col min="5" max="5" width="13.109375" customWidth="1"/>
    <col min="6" max="7" width="13.21875" customWidth="1"/>
    <col min="8" max="8" width="13.33203125" customWidth="1"/>
    <col min="9" max="9" width="13.109375" customWidth="1"/>
    <col min="10" max="10" width="12.6640625" customWidth="1"/>
    <col min="11" max="11" width="11" customWidth="1"/>
    <col min="12" max="12" width="12.88671875" customWidth="1"/>
    <col min="13" max="13" width="13.6640625" customWidth="1"/>
    <col min="14" max="14" width="13.33203125" customWidth="1"/>
    <col min="15" max="15" width="13.44140625" customWidth="1"/>
    <col min="16" max="16" width="10.44140625" customWidth="1"/>
  </cols>
  <sheetData>
    <row r="1" spans="1:20" s="29" customFormat="1" ht="15.6" x14ac:dyDescent="0.3">
      <c r="A1" s="43" t="s">
        <v>52</v>
      </c>
      <c r="C1" s="30" t="s">
        <v>13</v>
      </c>
    </row>
    <row r="2" spans="1:20" x14ac:dyDescent="0.3">
      <c r="A2" s="38" t="str">
        <f>TEXT(EndData2,"[$-FC19]ДД.ММ.ГГГ")</f>
        <v>01.06.2017</v>
      </c>
      <c r="B2" s="38">
        <f>A2+1</f>
        <v>42888</v>
      </c>
      <c r="C2" s="44" t="str">
        <f>TEXT(B2,"[$-FC19]ДД.ММ.ГГГ")</f>
        <v>02.06.2017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1368.25</v>
      </c>
      <c r="K4" s="40"/>
      <c r="L4" s="40"/>
      <c r="M4" s="40"/>
      <c r="N4" s="40"/>
      <c r="O4" s="40"/>
      <c r="P4" s="26">
        <v>1368.25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18266.833999999999</v>
      </c>
      <c r="D5" s="40">
        <v>19454.166000000001</v>
      </c>
      <c r="E5" s="40"/>
      <c r="F5" s="40"/>
      <c r="G5" s="40">
        <v>301.5</v>
      </c>
      <c r="H5" s="40">
        <v>6882.0011999999997</v>
      </c>
      <c r="I5" s="40">
        <v>5700</v>
      </c>
      <c r="J5" s="40">
        <v>829.83299999999997</v>
      </c>
      <c r="K5" s="40">
        <v>5310.4116000000004</v>
      </c>
      <c r="L5" s="40">
        <v>3239.75</v>
      </c>
      <c r="M5" s="40"/>
      <c r="N5" s="40">
        <v>12809.783100000001</v>
      </c>
      <c r="O5" s="40">
        <v>536.58299999999997</v>
      </c>
      <c r="P5" s="26">
        <v>73330.861900000004</v>
      </c>
      <c r="Q5" s="27"/>
      <c r="R5" s="27"/>
      <c r="S5" s="27"/>
      <c r="T5" s="27"/>
    </row>
    <row r="6" spans="1:20" ht="27" x14ac:dyDescent="0.3">
      <c r="A6" s="25" t="s">
        <v>33</v>
      </c>
      <c r="B6" s="40"/>
      <c r="C6" s="40">
        <v>350</v>
      </c>
      <c r="D6" s="40">
        <v>75</v>
      </c>
      <c r="E6" s="40">
        <v>1600</v>
      </c>
      <c r="F6" s="40"/>
      <c r="G6" s="40">
        <v>75</v>
      </c>
      <c r="H6" s="40"/>
      <c r="I6" s="40"/>
      <c r="J6" s="40">
        <v>154.166</v>
      </c>
      <c r="K6" s="40"/>
      <c r="L6" s="40"/>
      <c r="M6" s="40"/>
      <c r="N6" s="40">
        <v>117.07019</v>
      </c>
      <c r="O6" s="40">
        <v>9200</v>
      </c>
      <c r="P6" s="26">
        <v>11571.23619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56500</v>
      </c>
      <c r="C7" s="40">
        <v>65299.568500000001</v>
      </c>
      <c r="D7" s="40">
        <v>16959.332999999999</v>
      </c>
      <c r="E7" s="40"/>
      <c r="F7" s="40"/>
      <c r="G7" s="40">
        <v>17788.25</v>
      </c>
      <c r="H7" s="40">
        <v>7160.5572000000002</v>
      </c>
      <c r="I7" s="40">
        <v>2000</v>
      </c>
      <c r="J7" s="40">
        <v>10546.691000000001</v>
      </c>
      <c r="K7" s="40">
        <v>2952.777</v>
      </c>
      <c r="L7" s="40">
        <v>41321</v>
      </c>
      <c r="M7" s="40"/>
      <c r="N7" s="40">
        <v>8336.4971999999998</v>
      </c>
      <c r="O7" s="40">
        <v>18756.62</v>
      </c>
      <c r="P7" s="26">
        <v>247621.29389999999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19343.313559999999</v>
      </c>
      <c r="C8" s="40"/>
      <c r="D8" s="40"/>
      <c r="E8" s="40"/>
      <c r="F8" s="40"/>
      <c r="G8" s="40"/>
      <c r="H8" s="40"/>
      <c r="I8" s="40"/>
      <c r="J8" s="40"/>
      <c r="K8" s="40">
        <v>81</v>
      </c>
      <c r="L8" s="40"/>
      <c r="M8" s="40"/>
      <c r="N8" s="40"/>
      <c r="O8" s="40"/>
      <c r="P8" s="26">
        <v>19424.313559999999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/>
      <c r="C9" s="40"/>
      <c r="D9" s="40"/>
      <c r="E9" s="40"/>
      <c r="F9" s="40"/>
      <c r="G9" s="40">
        <v>5842.2584699999998</v>
      </c>
      <c r="H9" s="40"/>
      <c r="I9" s="40"/>
      <c r="J9" s="40"/>
      <c r="K9" s="40"/>
      <c r="L9" s="40"/>
      <c r="M9" s="40"/>
      <c r="N9" s="40"/>
      <c r="O9" s="40"/>
      <c r="P9" s="26">
        <v>5842.2584699999998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>
        <v>4003.1669999999999</v>
      </c>
      <c r="D10" s="40">
        <v>632</v>
      </c>
      <c r="E10" s="40">
        <v>315.80489999999998</v>
      </c>
      <c r="F10" s="40">
        <v>142.66800000000001</v>
      </c>
      <c r="G10" s="40">
        <v>612</v>
      </c>
      <c r="H10" s="40">
        <v>153.45599999999999</v>
      </c>
      <c r="I10" s="40">
        <v>43</v>
      </c>
      <c r="J10" s="40"/>
      <c r="K10" s="40"/>
      <c r="L10" s="40">
        <v>258.87360000000001</v>
      </c>
      <c r="M10" s="40">
        <v>232.333</v>
      </c>
      <c r="N10" s="40">
        <v>261.27366999999998</v>
      </c>
      <c r="O10" s="40">
        <v>142.90899999999999</v>
      </c>
      <c r="P10" s="26">
        <v>6797.4851699999999</v>
      </c>
      <c r="Q10" s="27"/>
      <c r="R10" s="27"/>
      <c r="S10" s="27"/>
      <c r="T10" s="27"/>
    </row>
    <row r="11" spans="1:20" ht="93" x14ac:dyDescent="0.3">
      <c r="A11" s="25" t="s">
        <v>38</v>
      </c>
      <c r="B11" s="40">
        <v>934.46600000000001</v>
      </c>
      <c r="C11" s="40">
        <v>258.334</v>
      </c>
      <c r="D11" s="40">
        <v>172.25</v>
      </c>
      <c r="E11" s="40">
        <v>301.8</v>
      </c>
      <c r="F11" s="40">
        <v>86.084000000000003</v>
      </c>
      <c r="G11" s="40">
        <v>86.083330000000004</v>
      </c>
      <c r="H11" s="40">
        <v>86.152199999999993</v>
      </c>
      <c r="I11" s="40">
        <v>80</v>
      </c>
      <c r="J11" s="40">
        <v>77.507000000000005</v>
      </c>
      <c r="K11" s="40">
        <v>185.48159999999999</v>
      </c>
      <c r="L11" s="40">
        <v>14.542020000000001</v>
      </c>
      <c r="M11" s="40">
        <v>75.5</v>
      </c>
      <c r="N11" s="40">
        <v>92.907600000000002</v>
      </c>
      <c r="O11" s="40"/>
      <c r="P11" s="26">
        <v>2451.1077500000001</v>
      </c>
      <c r="Q11" s="27"/>
      <c r="R11" s="27"/>
      <c r="S11" s="27"/>
      <c r="T11" s="27"/>
    </row>
    <row r="12" spans="1:20" ht="53.4" x14ac:dyDescent="0.3">
      <c r="A12" s="25" t="s">
        <v>39</v>
      </c>
      <c r="B12" s="40">
        <v>384</v>
      </c>
      <c r="C12" s="40">
        <v>356.16699999999997</v>
      </c>
      <c r="D12" s="40">
        <v>270</v>
      </c>
      <c r="E12" s="40">
        <v>110.8</v>
      </c>
      <c r="F12" s="40">
        <v>75.8</v>
      </c>
      <c r="G12" s="40">
        <v>410</v>
      </c>
      <c r="H12" s="40">
        <v>45</v>
      </c>
      <c r="I12" s="40"/>
      <c r="J12" s="40">
        <v>365.28800000000001</v>
      </c>
      <c r="K12" s="40"/>
      <c r="L12" s="40">
        <v>58.82497</v>
      </c>
      <c r="M12" s="40">
        <v>145</v>
      </c>
      <c r="N12" s="40">
        <v>79</v>
      </c>
      <c r="O12" s="40">
        <v>4.9160000000000004</v>
      </c>
      <c r="P12" s="26">
        <v>2304.7959700000001</v>
      </c>
      <c r="Q12" s="27"/>
      <c r="R12" s="27"/>
      <c r="S12" s="27"/>
      <c r="T12" s="27"/>
    </row>
    <row r="13" spans="1:20" ht="79.8" x14ac:dyDescent="0.3">
      <c r="A13" s="25" t="s">
        <v>40</v>
      </c>
      <c r="B13" s="40">
        <v>10.8</v>
      </c>
      <c r="C13" s="40">
        <v>78.433000000000007</v>
      </c>
      <c r="D13" s="40">
        <v>92</v>
      </c>
      <c r="E13" s="40">
        <v>70.5</v>
      </c>
      <c r="F13" s="40">
        <v>73</v>
      </c>
      <c r="G13" s="40">
        <v>25</v>
      </c>
      <c r="H13" s="40">
        <v>15.816000000000001</v>
      </c>
      <c r="I13" s="40"/>
      <c r="J13" s="40">
        <v>54.179000000000002</v>
      </c>
      <c r="K13" s="40">
        <v>34.700000000000003</v>
      </c>
      <c r="L13" s="40">
        <v>32.66478</v>
      </c>
      <c r="M13" s="40">
        <v>30</v>
      </c>
      <c r="N13" s="40">
        <v>38</v>
      </c>
      <c r="O13" s="40">
        <v>37.347610000000003</v>
      </c>
      <c r="P13" s="26">
        <v>592.44038999999998</v>
      </c>
      <c r="Q13" s="27"/>
      <c r="R13" s="27"/>
      <c r="S13" s="27"/>
      <c r="T13" s="27"/>
    </row>
    <row r="14" spans="1:20" ht="106.2" x14ac:dyDescent="0.3">
      <c r="A14" s="25" t="s">
        <v>41</v>
      </c>
      <c r="B14" s="40">
        <v>20453</v>
      </c>
      <c r="C14" s="40">
        <v>2013.46335</v>
      </c>
      <c r="D14" s="40">
        <v>175</v>
      </c>
      <c r="E14" s="40"/>
      <c r="F14" s="40"/>
      <c r="G14" s="40"/>
      <c r="H14" s="40"/>
      <c r="I14" s="40"/>
      <c r="J14" s="40">
        <v>160</v>
      </c>
      <c r="K14" s="40"/>
      <c r="L14" s="40"/>
      <c r="M14" s="40"/>
      <c r="N14" s="40"/>
      <c r="O14" s="40"/>
      <c r="P14" s="26">
        <v>22801.463350000002</v>
      </c>
      <c r="Q14" s="27"/>
      <c r="R14" s="27"/>
      <c r="S14" s="27"/>
      <c r="T14" s="27"/>
    </row>
    <row r="15" spans="1:20" ht="93" x14ac:dyDescent="0.3">
      <c r="A15" s="25" t="s">
        <v>42</v>
      </c>
      <c r="B15" s="40"/>
      <c r="C15" s="40">
        <v>3710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3710</v>
      </c>
      <c r="Q15" s="27"/>
      <c r="R15" s="27"/>
      <c r="S15" s="27"/>
      <c r="T15" s="27"/>
    </row>
    <row r="16" spans="1:20" ht="79.8" x14ac:dyDescent="0.3">
      <c r="A16" s="25" t="s">
        <v>43</v>
      </c>
      <c r="B16" s="40">
        <v>150.03</v>
      </c>
      <c r="C16" s="40">
        <v>218.89</v>
      </c>
      <c r="D16" s="40"/>
      <c r="E16" s="40"/>
      <c r="F16" s="40"/>
      <c r="G16" s="40">
        <v>28.13</v>
      </c>
      <c r="H16" s="40"/>
      <c r="I16" s="40"/>
      <c r="J16" s="40">
        <v>37.5</v>
      </c>
      <c r="K16" s="40"/>
      <c r="L16" s="40"/>
      <c r="M16" s="40">
        <v>11.42</v>
      </c>
      <c r="N16" s="40"/>
      <c r="O16" s="40"/>
      <c r="P16" s="26">
        <v>445.97</v>
      </c>
      <c r="Q16" s="27"/>
      <c r="R16" s="27"/>
      <c r="S16" s="27"/>
      <c r="T16" s="27"/>
    </row>
    <row r="17" spans="1:20" ht="317.39999999999998" x14ac:dyDescent="0.3">
      <c r="A17" s="25" t="s">
        <v>44</v>
      </c>
      <c r="B17" s="40">
        <v>10500</v>
      </c>
      <c r="C17" s="40">
        <v>10385.288479999999</v>
      </c>
      <c r="D17" s="40">
        <v>1200</v>
      </c>
      <c r="E17" s="40">
        <v>1690</v>
      </c>
      <c r="F17" s="40">
        <v>65</v>
      </c>
      <c r="G17" s="40">
        <v>2500</v>
      </c>
      <c r="H17" s="40">
        <v>833.50234</v>
      </c>
      <c r="I17" s="40">
        <v>102</v>
      </c>
      <c r="J17" s="40">
        <v>4150</v>
      </c>
      <c r="K17" s="40">
        <v>1740</v>
      </c>
      <c r="L17" s="40">
        <v>1602.16</v>
      </c>
      <c r="M17" s="40">
        <v>1378.2</v>
      </c>
      <c r="N17" s="40">
        <v>1622.9166600000001</v>
      </c>
      <c r="O17" s="40">
        <v>1171.002</v>
      </c>
      <c r="P17" s="26">
        <v>38940.069479999998</v>
      </c>
      <c r="Q17" s="27"/>
      <c r="R17" s="27"/>
      <c r="S17" s="27"/>
      <c r="T17" s="27"/>
    </row>
    <row r="18" spans="1:20" ht="66.599999999999994" x14ac:dyDescent="0.3">
      <c r="A18" s="25" t="s">
        <v>45</v>
      </c>
      <c r="B18" s="40"/>
      <c r="C18" s="40">
        <v>450</v>
      </c>
      <c r="D18" s="40"/>
      <c r="E18" s="40"/>
      <c r="F18" s="40"/>
      <c r="G18" s="40"/>
      <c r="H18" s="40">
        <v>21.2</v>
      </c>
      <c r="I18" s="40"/>
      <c r="J18" s="40"/>
      <c r="K18" s="40"/>
      <c r="L18" s="40"/>
      <c r="M18" s="40"/>
      <c r="N18" s="40"/>
      <c r="O18" s="40"/>
      <c r="P18" s="26">
        <v>471.2</v>
      </c>
      <c r="Q18" s="27"/>
      <c r="R18" s="27"/>
      <c r="S18" s="27"/>
      <c r="T18" s="27"/>
    </row>
    <row r="19" spans="1:20" ht="159" x14ac:dyDescent="0.3">
      <c r="A19" s="25" t="s">
        <v>46</v>
      </c>
      <c r="B19" s="40"/>
      <c r="C19" s="40">
        <v>147.58000000000001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6">
        <v>147.58000000000001</v>
      </c>
      <c r="Q19" s="27"/>
      <c r="R19" s="27"/>
      <c r="S19" s="27"/>
      <c r="T19" s="27"/>
    </row>
    <row r="20" spans="1:20" ht="53.4" x14ac:dyDescent="0.3">
      <c r="A20" s="25" t="s">
        <v>47</v>
      </c>
      <c r="B20" s="40"/>
      <c r="C20" s="40"/>
      <c r="D20" s="40"/>
      <c r="E20" s="40">
        <v>2000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6">
        <v>2000</v>
      </c>
      <c r="Q20" s="27"/>
      <c r="R20" s="27"/>
      <c r="S20" s="27"/>
      <c r="T20" s="27"/>
    </row>
    <row r="21" spans="1:20" ht="53.4" x14ac:dyDescent="0.3">
      <c r="A21" s="25" t="s">
        <v>48</v>
      </c>
      <c r="B21" s="40"/>
      <c r="C21" s="40">
        <v>-2300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>
        <v>-2300</v>
      </c>
      <c r="Q21" s="27"/>
      <c r="R21" s="27"/>
      <c r="S21" s="27"/>
      <c r="T21" s="27"/>
    </row>
    <row r="22" spans="1:20" ht="53.4" x14ac:dyDescent="0.3">
      <c r="A22" s="25" t="s">
        <v>49</v>
      </c>
      <c r="B22" s="40">
        <v>58889.454919999996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6">
        <v>58889.454919999996</v>
      </c>
      <c r="Q22" s="27"/>
      <c r="R22" s="27"/>
      <c r="S22" s="27"/>
      <c r="T22" s="27"/>
    </row>
    <row r="23" spans="1:20" ht="53.4" x14ac:dyDescent="0.3">
      <c r="A23" s="25" t="s">
        <v>50</v>
      </c>
      <c r="B23" s="40"/>
      <c r="C23" s="40"/>
      <c r="D23" s="40"/>
      <c r="E23" s="40"/>
      <c r="F23" s="40"/>
      <c r="G23" s="40"/>
      <c r="H23" s="40"/>
      <c r="I23" s="40"/>
      <c r="J23" s="40">
        <v>7040.5</v>
      </c>
      <c r="K23" s="40"/>
      <c r="L23" s="40"/>
      <c r="M23" s="40"/>
      <c r="N23" s="40"/>
      <c r="O23" s="40"/>
      <c r="P23" s="26">
        <v>7040.5</v>
      </c>
      <c r="Q23" s="27"/>
      <c r="R23" s="27"/>
      <c r="S23" s="27"/>
      <c r="T23" s="27"/>
    </row>
    <row r="24" spans="1:20" x14ac:dyDescent="0.3">
      <c r="A24" s="33" t="s">
        <v>51</v>
      </c>
      <c r="B24" s="41">
        <v>167165.06448</v>
      </c>
      <c r="C24" s="41">
        <v>103237.72533</v>
      </c>
      <c r="D24" s="41">
        <v>39029.749000000003</v>
      </c>
      <c r="E24" s="41">
        <v>6088.9049000000005</v>
      </c>
      <c r="F24" s="41">
        <v>442.55200000000002</v>
      </c>
      <c r="G24" s="41">
        <v>27668.221799999999</v>
      </c>
      <c r="H24" s="41">
        <v>15197.684939999999</v>
      </c>
      <c r="I24" s="41">
        <v>7925</v>
      </c>
      <c r="J24" s="41">
        <v>24783.914000000001</v>
      </c>
      <c r="K24" s="41">
        <v>10304.370199999999</v>
      </c>
      <c r="L24" s="41">
        <v>46527.815369999997</v>
      </c>
      <c r="M24" s="41">
        <v>1872.453</v>
      </c>
      <c r="N24" s="41">
        <v>23357.448420000001</v>
      </c>
      <c r="O24" s="41">
        <v>29849.37761</v>
      </c>
      <c r="P24" s="26">
        <v>503450.28104999999</v>
      </c>
      <c r="Q24" s="34"/>
      <c r="R24" s="34"/>
      <c r="S24" s="34"/>
      <c r="T24" s="34"/>
    </row>
    <row r="26" spans="1:20" x14ac:dyDescent="0.3">
      <c r="A26" s="37" t="s">
        <v>30</v>
      </c>
      <c r="B26" s="36">
        <f>Учреждения!B70+'Муниципальные районы'!P24</f>
        <v>1480224.4633200001</v>
      </c>
    </row>
    <row r="27" spans="1:20" ht="32.25" customHeight="1" x14ac:dyDescent="0.3">
      <c r="A27" s="37" t="str">
        <f>CONCATENATE("Остатки бюджетных средств на ",C2,"г.")</f>
        <v>Остатки бюджетных средств на 02.06.2017г.</v>
      </c>
      <c r="B27" s="36">
        <f>863510.9</f>
        <v>863510.9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2017-06-05T02:07:29Z</dcterms:modified>
</cp:coreProperties>
</file>