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Учреждения!$31:$32</definedName>
    <definedName name="_xlnm.Print_Area" localSheetId="1">'Муниципальные районы'!$A$1:$P$27</definedName>
    <definedName name="_xlnm.Print_Area" localSheetId="0">Учреждения!$A$1:$E$71</definedName>
  </definedNames>
  <calcPr calcId="162913" refMode="R1C1"/>
</workbook>
</file>

<file path=xl/calcChain.xml><?xml version="1.0" encoding="utf-8"?>
<calcChain xmlns="http://schemas.openxmlformats.org/spreadsheetml/2006/main">
  <c r="E9" i="1" l="1"/>
  <c r="E8" i="1" s="1"/>
  <c r="E29" i="1"/>
  <c r="E15" i="1"/>
  <c r="E19" i="1"/>
  <c r="E14" i="1"/>
  <c r="E28" i="1"/>
  <c r="E17" i="1"/>
  <c r="E12" i="1"/>
  <c r="E22" i="1"/>
  <c r="E21" i="1"/>
  <c r="E27" i="1"/>
  <c r="E11" i="1"/>
  <c r="E26" i="1"/>
  <c r="E20" i="1"/>
  <c r="E25" i="1"/>
  <c r="E24" i="1"/>
  <c r="E23" i="1"/>
  <c r="E18" i="1"/>
  <c r="E16" i="1"/>
  <c r="E13" i="1"/>
  <c r="E10" i="1"/>
  <c r="B25" i="2"/>
  <c r="A2" i="2" l="1"/>
  <c r="B2" i="2" s="1"/>
  <c r="C2" i="2" s="1"/>
  <c r="A26" i="2" s="1"/>
  <c r="H1" i="1" l="1"/>
  <c r="A5" i="1" s="1"/>
  <c r="H2" i="1"/>
  <c r="G1" i="1"/>
  <c r="G2" i="1"/>
  <c r="A2" i="1" l="1"/>
</calcChain>
</file>

<file path=xl/sharedStrings.xml><?xml version="1.0" encoding="utf-8"?>
<sst xmlns="http://schemas.openxmlformats.org/spreadsheetml/2006/main" count="110" uniqueCount="109">
  <si>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</si>
  <si>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</si>
  <si>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</si>
  <si>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</si>
  <si>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</si>
  <si>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</si>
  <si>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</si>
  <si>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</si>
  <si>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</si>
  <si>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</si>
  <si>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</si>
  <si>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</si>
  <si>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</si>
  <si>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</si>
  <si>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</si>
  <si>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</si>
  <si>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</si>
  <si>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</si>
  <si>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</si>
  <si>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</si>
  <si>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</si>
  <si>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</si>
  <si>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</si>
  <si>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</si>
  <si>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</si>
  <si>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</si>
  <si>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</si>
  <si>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</si>
  <si>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</si>
  <si>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</si>
  <si>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</si>
  <si>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</si>
  <si>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</si>
  <si>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</si>
  <si>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</si>
  <si>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</si>
  <si>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</si>
  <si>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</si>
  <si>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</si>
  <si>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</si>
  <si>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</si>
  <si>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</si>
  <si>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</si>
  <si>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</si>
  <si>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</si>
  <si>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</si>
  <si>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Мероприятия государственной программы Российской Федерации "Доступная среда" на 2011-2020 годы</t>
  </si>
  <si>
    <t>Адресная финансовая поддержка спортивных организаций, осуществляющих подготовку спортивного резерва для сборных команд Российской Федерации</t>
  </si>
  <si>
    <t>Поддержка государственных программ субъектов Российской Федерации и муниципальных программ формирования современной городской среды</t>
  </si>
  <si>
    <t>Поддержка обустройства мест массового отдыха населения (городских парков)</t>
  </si>
  <si>
    <t>Всего:</t>
  </si>
  <si>
    <t>08.06.2017</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</si>
  <si>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</si>
  <si>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</si>
  <si>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</si>
  <si>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</si>
  <si>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</si>
  <si>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</si>
  <si>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</si>
  <si>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</si>
  <si>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</si>
  <si>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</si>
  <si>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</si>
  <si>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</si>
  <si>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</si>
  <si>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</si>
  <si>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</si>
  <si>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</si>
  <si>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</si>
  <si>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</si>
  <si>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</si>
  <si>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</si>
  <si>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</si>
  <si>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</si>
  <si>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</si>
  <si>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</si>
  <si>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</si>
  <si>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</si>
  <si>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</si>
  <si>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Палата Уполномоченных в Камчатском крае</t>
  </si>
  <si>
    <t>Агентство по внутренней политике Камчатского края</t>
  </si>
  <si>
    <t>Министерство спорта и молодежной политики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</si>
  <si>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</si>
  <si>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</si>
  <si>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</si>
  <si>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</si>
  <si>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</si>
  <si>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</si>
  <si>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ИТОГО</t>
  </si>
  <si>
    <t>02.06.2017</t>
  </si>
  <si>
    <t>Дотации бюджетам субъектов Российской Федерации на выравнивание бюджетной обеспеченности</t>
  </si>
  <si>
    <t>Единая субвенция бюджетам субъектов Российской Федерации и бюджету г. Байконура</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</si>
  <si>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</si>
  <si>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</si>
  <si>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</si>
  <si>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</si>
  <si>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</si>
  <si>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Субсидия бюджетам субъектов Российской Федерации на поддержку отрасли культуры</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</si>
  <si>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</si>
  <si>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</si>
  <si>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</si>
  <si>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</si>
  <si>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</si>
  <si>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</si>
  <si>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субъектов Российской Федерации  на поддержку обустройства мест массового отдыха населения (городских парков)</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</si>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</sst>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tabSelected="1" view="pageBreakPreview" zoomScaleNormal="100" zoomScaleSheetLayoutView="100" workbookViewId="0">
      <selection activeCell="E13" sqref="E13"/>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89</v>
      </c>
      <c r="G1" s="32" t="str">
        <f>TEXT(F1,"[$-FC19]ДД ММММ")</f>
        <v>02 июня</v>
      </c>
      <c r="H1" s="32" t="str">
        <f>TEXT(F1,"[$-FC19]ДД.ММ.ГГГ \г")</f>
        <v>02.06.2017 г</v>
      </c>
    </row>
    <row r="2" spans="1:9" ht="15.6" x14ac:dyDescent="0.3">
      <c r="A2" s="45" t="str">
        <f>CONCATENATE("с ",G1," по ",G2,"ода")</f>
        <v>с 02 июня по 08 июня 2017 года</v>
      </c>
      <c r="B2" s="45"/>
      <c r="C2" s="45"/>
      <c r="D2" s="45"/>
      <c r="E2" s="45"/>
      <c r="F2" s="31" t="s">
        <v>51</v>
      </c>
      <c r="G2" s="32" t="str">
        <f>TEXT(F2,"[$-FC19]ДД ММММ ГГГ \г")</f>
        <v>08 июня 2017 г</v>
      </c>
      <c r="H2" s="32" t="str">
        <f>TEXT(F2,"[$-FC19]ДД.ММ.ГГГ \г")</f>
        <v>08.06.2017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02.06.2017 г.</v>
      </c>
      <c r="B5" s="47"/>
      <c r="C5" s="47"/>
      <c r="D5" s="48"/>
      <c r="E5" s="8">
        <v>863510.9</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E29-E9</f>
        <v>247800.8290900006</v>
      </c>
    </row>
    <row r="9" spans="1:9" x14ac:dyDescent="0.3">
      <c r="A9" s="57" t="s">
        <v>4</v>
      </c>
      <c r="B9" s="56"/>
      <c r="C9" s="56"/>
      <c r="D9" s="56"/>
      <c r="E9" s="14">
        <f>SUM(E10:E28)</f>
        <v>3160715.0999999992</v>
      </c>
    </row>
    <row r="10" spans="1:9" x14ac:dyDescent="0.3">
      <c r="A10" s="57" t="s">
        <v>90</v>
      </c>
      <c r="B10" s="56"/>
      <c r="C10" s="56"/>
      <c r="D10" s="56"/>
      <c r="E10" s="14">
        <f>3096284.4</f>
        <v>3096284.4</v>
      </c>
    </row>
    <row r="11" spans="1:9" x14ac:dyDescent="0.3">
      <c r="A11" s="57" t="s">
        <v>91</v>
      </c>
      <c r="B11" s="56"/>
      <c r="C11" s="56"/>
      <c r="D11" s="56"/>
      <c r="E11" s="14">
        <f>90+150.6+167.9+313.9+50.4</f>
        <v>772.8</v>
      </c>
    </row>
    <row r="12" spans="1:9" ht="27" customHeight="1" x14ac:dyDescent="0.3">
      <c r="A12" s="57" t="s">
        <v>92</v>
      </c>
      <c r="B12" s="56"/>
      <c r="C12" s="56"/>
      <c r="D12" s="56"/>
      <c r="E12" s="14">
        <f>10.6+1079.9</f>
        <v>1090.5</v>
      </c>
    </row>
    <row r="13" spans="1:9" ht="26.4" customHeight="1" x14ac:dyDescent="0.3">
      <c r="A13" s="57" t="s">
        <v>93</v>
      </c>
      <c r="B13" s="56"/>
      <c r="C13" s="56"/>
      <c r="D13" s="56"/>
      <c r="E13" s="14">
        <f>42.7</f>
        <v>42.7</v>
      </c>
    </row>
    <row r="14" spans="1:9" ht="29.4" customHeight="1" x14ac:dyDescent="0.3">
      <c r="A14" s="57" t="s">
        <v>94</v>
      </c>
      <c r="B14" s="56"/>
      <c r="C14" s="56"/>
      <c r="D14" s="56"/>
      <c r="E14" s="14">
        <f>13+125.9+984.5+1093.4+762.3</f>
        <v>2979.1000000000004</v>
      </c>
    </row>
    <row r="15" spans="1:9" ht="28.8" customHeight="1" x14ac:dyDescent="0.3">
      <c r="A15" s="57" t="s">
        <v>95</v>
      </c>
      <c r="B15" s="56"/>
      <c r="C15" s="56"/>
      <c r="D15" s="56"/>
      <c r="E15" s="14">
        <f>-13.8-5.7-0.7-27.9</f>
        <v>-48.099999999999994</v>
      </c>
    </row>
    <row r="16" spans="1:9" ht="41.4" customHeight="1" x14ac:dyDescent="0.3">
      <c r="A16" s="57" t="s">
        <v>96</v>
      </c>
      <c r="B16" s="56"/>
      <c r="C16" s="56"/>
      <c r="D16" s="56"/>
      <c r="E16" s="14">
        <f>445.6</f>
        <v>445.6</v>
      </c>
    </row>
    <row r="17" spans="1:5" x14ac:dyDescent="0.3">
      <c r="A17" s="57" t="s">
        <v>97</v>
      </c>
      <c r="B17" s="56"/>
      <c r="C17" s="56"/>
      <c r="D17" s="56"/>
      <c r="E17" s="14">
        <f>100+40</f>
        <v>140</v>
      </c>
    </row>
    <row r="18" spans="1:5" ht="28.2" customHeight="1" x14ac:dyDescent="0.3">
      <c r="A18" s="57" t="s">
        <v>98</v>
      </c>
      <c r="B18" s="56"/>
      <c r="C18" s="56"/>
      <c r="D18" s="56"/>
      <c r="E18" s="14">
        <f>1089.4</f>
        <v>1089.4000000000001</v>
      </c>
    </row>
    <row r="19" spans="1:5" ht="28.2" customHeight="1" x14ac:dyDescent="0.3">
      <c r="A19" s="57" t="s">
        <v>99</v>
      </c>
      <c r="B19" s="56"/>
      <c r="C19" s="56"/>
      <c r="D19" s="56"/>
      <c r="E19" s="14">
        <f>34093.9+504.7+1863.4+93.3</f>
        <v>36555.300000000003</v>
      </c>
    </row>
    <row r="20" spans="1:5" ht="27" customHeight="1" x14ac:dyDescent="0.3">
      <c r="A20" s="57" t="s">
        <v>100</v>
      </c>
      <c r="B20" s="56"/>
      <c r="C20" s="56"/>
      <c r="D20" s="56"/>
      <c r="E20" s="14">
        <f>350.6+356.3</f>
        <v>706.90000000000009</v>
      </c>
    </row>
    <row r="21" spans="1:5" ht="28.2" customHeight="1" x14ac:dyDescent="0.3">
      <c r="A21" s="57" t="s">
        <v>101</v>
      </c>
      <c r="B21" s="56"/>
      <c r="C21" s="56"/>
      <c r="D21" s="56"/>
      <c r="E21" s="14">
        <f>1676.1+195.7+300.8</f>
        <v>2172.6</v>
      </c>
    </row>
    <row r="22" spans="1:5" ht="28.8" customHeight="1" x14ac:dyDescent="0.3">
      <c r="A22" s="57" t="s">
        <v>102</v>
      </c>
      <c r="B22" s="56"/>
      <c r="C22" s="56"/>
      <c r="D22" s="56"/>
      <c r="E22" s="14">
        <f>57+1766.3</f>
        <v>1823.3</v>
      </c>
    </row>
    <row r="23" spans="1:5" ht="28.8" customHeight="1" x14ac:dyDescent="0.3">
      <c r="A23" s="57" t="s">
        <v>103</v>
      </c>
      <c r="B23" s="56"/>
      <c r="C23" s="56"/>
      <c r="D23" s="56"/>
      <c r="E23" s="14">
        <f>14994.8</f>
        <v>14994.8</v>
      </c>
    </row>
    <row r="24" spans="1:5" ht="31.2" customHeight="1" x14ac:dyDescent="0.3">
      <c r="A24" s="57" t="s">
        <v>104</v>
      </c>
      <c r="B24" s="56"/>
      <c r="C24" s="56"/>
      <c r="D24" s="56"/>
      <c r="E24" s="14">
        <f>1191.5</f>
        <v>1191.5</v>
      </c>
    </row>
    <row r="25" spans="1:5" ht="30" customHeight="1" x14ac:dyDescent="0.3">
      <c r="A25" s="57" t="s">
        <v>105</v>
      </c>
      <c r="B25" s="56"/>
      <c r="C25" s="56"/>
      <c r="D25" s="56"/>
      <c r="E25" s="14">
        <f>5.8</f>
        <v>5.8</v>
      </c>
    </row>
    <row r="26" spans="1:5" ht="28.8" customHeight="1" x14ac:dyDescent="0.3">
      <c r="A26" s="57" t="s">
        <v>106</v>
      </c>
      <c r="B26" s="56"/>
      <c r="C26" s="56"/>
      <c r="D26" s="56"/>
      <c r="E26" s="14">
        <f>83.3+254.3</f>
        <v>337.6</v>
      </c>
    </row>
    <row r="27" spans="1:5" ht="54" customHeight="1" x14ac:dyDescent="0.3">
      <c r="A27" s="57" t="s">
        <v>107</v>
      </c>
      <c r="B27" s="56"/>
      <c r="C27" s="56"/>
      <c r="D27" s="56"/>
      <c r="E27" s="14">
        <f>49.9</f>
        <v>49.9</v>
      </c>
    </row>
    <row r="28" spans="1:5" ht="42.6" customHeight="1" x14ac:dyDescent="0.3">
      <c r="A28" s="57" t="s">
        <v>108</v>
      </c>
      <c r="B28" s="56"/>
      <c r="C28" s="56"/>
      <c r="D28" s="56"/>
      <c r="E28" s="14">
        <f>81</f>
        <v>81</v>
      </c>
    </row>
    <row r="29" spans="1:5" x14ac:dyDescent="0.3">
      <c r="A29" s="49" t="s">
        <v>5</v>
      </c>
      <c r="B29" s="50"/>
      <c r="C29" s="50"/>
      <c r="D29" s="50"/>
      <c r="E29" s="13">
        <f>'Муниципальные районы'!B26-Учреждения!E5+'Муниципальные районы'!B25</f>
        <v>3408515.9290899998</v>
      </c>
    </row>
    <row r="30" spans="1:5" x14ac:dyDescent="0.3">
      <c r="A30" s="15"/>
      <c r="B30" s="16"/>
      <c r="C30" s="16"/>
      <c r="D30" s="6"/>
      <c r="E30" s="17"/>
    </row>
    <row r="31" spans="1:5" x14ac:dyDescent="0.3">
      <c r="A31" s="51" t="s">
        <v>14</v>
      </c>
      <c r="B31" s="53" t="s">
        <v>6</v>
      </c>
      <c r="C31" s="54" t="s">
        <v>7</v>
      </c>
      <c r="D31" s="54"/>
      <c r="E31" s="54"/>
    </row>
    <row r="32" spans="1:5" ht="82.8" x14ac:dyDescent="0.3">
      <c r="A32" s="52"/>
      <c r="B32" s="53"/>
      <c r="C32" s="18" t="s">
        <v>8</v>
      </c>
      <c r="D32" s="18" t="s">
        <v>9</v>
      </c>
      <c r="E32" s="18" t="s">
        <v>10</v>
      </c>
    </row>
    <row r="33" spans="1:5" x14ac:dyDescent="0.3">
      <c r="A33" s="21" t="s">
        <v>52</v>
      </c>
      <c r="B33" s="19">
        <v>343</v>
      </c>
      <c r="C33" s="19"/>
      <c r="D33" s="19"/>
      <c r="E33" s="19"/>
    </row>
    <row r="34" spans="1:5" x14ac:dyDescent="0.3">
      <c r="A34" s="21" t="s">
        <v>53</v>
      </c>
      <c r="B34" s="19">
        <v>61562.066449999998</v>
      </c>
      <c r="C34" s="19"/>
      <c r="D34" s="19"/>
      <c r="E34" s="19"/>
    </row>
    <row r="35" spans="1:5" ht="27.6" x14ac:dyDescent="0.3">
      <c r="A35" s="21" t="s">
        <v>54</v>
      </c>
      <c r="B35" s="19">
        <v>17472.98099</v>
      </c>
      <c r="C35" s="19">
        <v>169.99499</v>
      </c>
      <c r="D35" s="19"/>
      <c r="E35" s="19">
        <v>4368.26</v>
      </c>
    </row>
    <row r="36" spans="1:5" x14ac:dyDescent="0.3">
      <c r="A36" s="21" t="s">
        <v>55</v>
      </c>
      <c r="B36" s="19">
        <v>1621.2605599999999</v>
      </c>
      <c r="C36" s="19">
        <v>1300</v>
      </c>
      <c r="D36" s="19"/>
      <c r="E36" s="19"/>
    </row>
    <row r="37" spans="1:5" x14ac:dyDescent="0.3">
      <c r="A37" s="21" t="s">
        <v>56</v>
      </c>
      <c r="B37" s="19">
        <v>207.57202000000001</v>
      </c>
      <c r="C37" s="19"/>
      <c r="D37" s="19">
        <v>200</v>
      </c>
      <c r="E37" s="19"/>
    </row>
    <row r="38" spans="1:5" ht="27.6" x14ac:dyDescent="0.3">
      <c r="A38" s="21" t="s">
        <v>57</v>
      </c>
      <c r="B38" s="19">
        <v>37707.39604</v>
      </c>
      <c r="C38" s="19">
        <v>3150</v>
      </c>
      <c r="D38" s="19">
        <v>700</v>
      </c>
      <c r="E38" s="19"/>
    </row>
    <row r="39" spans="1:5" x14ac:dyDescent="0.3">
      <c r="A39" s="21" t="s">
        <v>58</v>
      </c>
      <c r="B39" s="19">
        <v>14614.0672</v>
      </c>
      <c r="C39" s="19">
        <v>3750</v>
      </c>
      <c r="D39" s="19">
        <v>1048.3789999999999</v>
      </c>
      <c r="E39" s="19"/>
    </row>
    <row r="40" spans="1:5" x14ac:dyDescent="0.3">
      <c r="A40" s="21" t="s">
        <v>59</v>
      </c>
      <c r="B40" s="19">
        <v>62543.548900000002</v>
      </c>
      <c r="C40" s="19">
        <v>1577.40446</v>
      </c>
      <c r="D40" s="19">
        <v>1164.68336</v>
      </c>
      <c r="E40" s="19"/>
    </row>
    <row r="41" spans="1:5" x14ac:dyDescent="0.3">
      <c r="A41" s="21" t="s">
        <v>60</v>
      </c>
      <c r="B41" s="19">
        <v>105895.33778</v>
      </c>
      <c r="C41" s="19">
        <v>1408</v>
      </c>
      <c r="D41" s="19">
        <v>837.31672000000003</v>
      </c>
      <c r="E41" s="19"/>
    </row>
    <row r="42" spans="1:5" x14ac:dyDescent="0.3">
      <c r="A42" s="21" t="s">
        <v>61</v>
      </c>
      <c r="B42" s="19">
        <v>302959.27503000002</v>
      </c>
      <c r="C42" s="19">
        <v>875</v>
      </c>
      <c r="D42" s="19">
        <v>100</v>
      </c>
      <c r="E42" s="19">
        <v>232898.13383999999</v>
      </c>
    </row>
    <row r="43" spans="1:5" x14ac:dyDescent="0.3">
      <c r="A43" s="21" t="s">
        <v>62</v>
      </c>
      <c r="B43" s="19">
        <v>63409.917170000001</v>
      </c>
      <c r="C43" s="19">
        <v>1000</v>
      </c>
      <c r="D43" s="19">
        <v>505.94772</v>
      </c>
      <c r="E43" s="19">
        <v>7833.076</v>
      </c>
    </row>
    <row r="44" spans="1:5" x14ac:dyDescent="0.3">
      <c r="A44" s="21" t="s">
        <v>63</v>
      </c>
      <c r="B44" s="19">
        <v>-20</v>
      </c>
      <c r="C44" s="19"/>
      <c r="D44" s="19"/>
      <c r="E44" s="19"/>
    </row>
    <row r="45" spans="1:5" ht="27.6" x14ac:dyDescent="0.3">
      <c r="A45" s="21" t="s">
        <v>64</v>
      </c>
      <c r="B45" s="19">
        <v>4416.2371300000004</v>
      </c>
      <c r="C45" s="19"/>
      <c r="D45" s="19"/>
      <c r="E45" s="19"/>
    </row>
    <row r="46" spans="1:5" x14ac:dyDescent="0.3">
      <c r="A46" s="21" t="s">
        <v>65</v>
      </c>
      <c r="B46" s="19">
        <v>622.54692999999997</v>
      </c>
      <c r="C46" s="19"/>
      <c r="D46" s="19"/>
      <c r="E46" s="19"/>
    </row>
    <row r="47" spans="1:5" x14ac:dyDescent="0.3">
      <c r="A47" s="21" t="s">
        <v>66</v>
      </c>
      <c r="B47" s="19">
        <v>8251.7678300000007</v>
      </c>
      <c r="C47" s="19"/>
      <c r="D47" s="19"/>
      <c r="E47" s="19"/>
    </row>
    <row r="48" spans="1:5" x14ac:dyDescent="0.3">
      <c r="A48" s="21" t="s">
        <v>67</v>
      </c>
      <c r="B48" s="19">
        <v>2364.49775</v>
      </c>
      <c r="C48" s="19">
        <v>19.374130000000001</v>
      </c>
      <c r="D48" s="19">
        <v>23.542929999999998</v>
      </c>
      <c r="E48" s="19"/>
    </row>
    <row r="49" spans="1:5" x14ac:dyDescent="0.3">
      <c r="A49" s="21" t="s">
        <v>68</v>
      </c>
      <c r="B49" s="19">
        <v>757.08108000000004</v>
      </c>
      <c r="C49" s="19"/>
      <c r="D49" s="19"/>
      <c r="E49" s="19"/>
    </row>
    <row r="50" spans="1:5" ht="27.6" x14ac:dyDescent="0.3">
      <c r="A50" s="21" t="s">
        <v>69</v>
      </c>
      <c r="B50" s="19">
        <v>13524.047689999999</v>
      </c>
      <c r="C50" s="19">
        <v>3645</v>
      </c>
      <c r="D50" s="19">
        <v>1196.25</v>
      </c>
      <c r="E50" s="19">
        <v>3833.1054600000002</v>
      </c>
    </row>
    <row r="51" spans="1:5" x14ac:dyDescent="0.3">
      <c r="A51" s="21" t="s">
        <v>70</v>
      </c>
      <c r="B51" s="19">
        <v>3985.6774999999998</v>
      </c>
      <c r="C51" s="19"/>
      <c r="D51" s="19"/>
      <c r="E51" s="19"/>
    </row>
    <row r="52" spans="1:5" x14ac:dyDescent="0.3">
      <c r="A52" s="21" t="s">
        <v>71</v>
      </c>
      <c r="B52" s="19">
        <v>40069.171249999999</v>
      </c>
      <c r="C52" s="19">
        <v>1120</v>
      </c>
      <c r="D52" s="19"/>
      <c r="E52" s="19"/>
    </row>
    <row r="53" spans="1:5" x14ac:dyDescent="0.3">
      <c r="A53" s="21" t="s">
        <v>72</v>
      </c>
      <c r="B53" s="19">
        <v>1630</v>
      </c>
      <c r="C53" s="19">
        <v>1500</v>
      </c>
      <c r="D53" s="19">
        <v>50</v>
      </c>
      <c r="E53" s="19"/>
    </row>
    <row r="54" spans="1:5" x14ac:dyDescent="0.3">
      <c r="A54" s="21" t="s">
        <v>73</v>
      </c>
      <c r="B54" s="19">
        <v>787</v>
      </c>
      <c r="C54" s="19">
        <v>380</v>
      </c>
      <c r="D54" s="19">
        <v>273</v>
      </c>
      <c r="E54" s="19"/>
    </row>
    <row r="55" spans="1:5" x14ac:dyDescent="0.3">
      <c r="A55" s="21" t="s">
        <v>74</v>
      </c>
      <c r="B55" s="19">
        <v>10</v>
      </c>
      <c r="C55" s="19"/>
      <c r="D55" s="19"/>
      <c r="E55" s="19"/>
    </row>
    <row r="56" spans="1:5" x14ac:dyDescent="0.3">
      <c r="A56" s="21" t="s">
        <v>75</v>
      </c>
      <c r="B56" s="19">
        <v>1060</v>
      </c>
      <c r="C56" s="19">
        <v>700</v>
      </c>
      <c r="D56" s="19">
        <v>200</v>
      </c>
      <c r="E56" s="19"/>
    </row>
    <row r="57" spans="1:5" x14ac:dyDescent="0.3">
      <c r="A57" s="21" t="s">
        <v>76</v>
      </c>
      <c r="B57" s="19">
        <v>33.0623</v>
      </c>
      <c r="C57" s="19"/>
      <c r="D57" s="19"/>
      <c r="E57" s="19"/>
    </row>
    <row r="58" spans="1:5" x14ac:dyDescent="0.3">
      <c r="A58" s="21" t="s">
        <v>77</v>
      </c>
      <c r="B58" s="19">
        <v>17856.884419999998</v>
      </c>
      <c r="C58" s="19">
        <v>12120</v>
      </c>
      <c r="D58" s="19">
        <v>5000</v>
      </c>
      <c r="E58" s="19"/>
    </row>
    <row r="59" spans="1:5" ht="27.6" x14ac:dyDescent="0.3">
      <c r="A59" s="21" t="s">
        <v>78</v>
      </c>
      <c r="B59" s="19">
        <v>155.13271</v>
      </c>
      <c r="C59" s="19">
        <v>109.40761000000001</v>
      </c>
      <c r="D59" s="19">
        <v>45.725099999999998</v>
      </c>
      <c r="E59" s="19"/>
    </row>
    <row r="60" spans="1:5" x14ac:dyDescent="0.3">
      <c r="A60" s="21" t="s">
        <v>79</v>
      </c>
      <c r="B60" s="19">
        <v>499</v>
      </c>
      <c r="C60" s="19">
        <v>350</v>
      </c>
      <c r="D60" s="19"/>
      <c r="E60" s="19"/>
    </row>
    <row r="61" spans="1:5" x14ac:dyDescent="0.3">
      <c r="A61" s="21" t="s">
        <v>80</v>
      </c>
      <c r="B61" s="19">
        <v>353.53984000000003</v>
      </c>
      <c r="C61" s="19"/>
      <c r="D61" s="19"/>
      <c r="E61" s="19"/>
    </row>
    <row r="62" spans="1:5" x14ac:dyDescent="0.3">
      <c r="A62" s="21" t="s">
        <v>81</v>
      </c>
      <c r="B62" s="19">
        <v>13348.95054</v>
      </c>
      <c r="C62" s="19">
        <v>1036.64985</v>
      </c>
      <c r="D62" s="19">
        <v>168.09869</v>
      </c>
      <c r="E62" s="19"/>
    </row>
    <row r="63" spans="1:5" x14ac:dyDescent="0.3">
      <c r="A63" s="21" t="s">
        <v>82</v>
      </c>
      <c r="B63" s="19">
        <v>8219.2984400000005</v>
      </c>
      <c r="C63" s="19">
        <v>1744.9765500000001</v>
      </c>
      <c r="D63" s="19">
        <v>412.28122999999999</v>
      </c>
      <c r="E63" s="19"/>
    </row>
    <row r="64" spans="1:5" x14ac:dyDescent="0.3">
      <c r="A64" s="21" t="s">
        <v>83</v>
      </c>
      <c r="B64" s="19">
        <v>456.46940999999998</v>
      </c>
      <c r="C64" s="19"/>
      <c r="D64" s="19"/>
      <c r="E64" s="19"/>
    </row>
    <row r="65" spans="1:5" x14ac:dyDescent="0.3">
      <c r="A65" s="21" t="s">
        <v>84</v>
      </c>
      <c r="B65" s="19">
        <v>2067.85</v>
      </c>
      <c r="C65" s="19"/>
      <c r="D65" s="19"/>
      <c r="E65" s="19"/>
    </row>
    <row r="66" spans="1:5" x14ac:dyDescent="0.3">
      <c r="A66" s="21" t="s">
        <v>85</v>
      </c>
      <c r="B66" s="19">
        <v>1947.2862</v>
      </c>
      <c r="C66" s="19">
        <v>1576.26</v>
      </c>
      <c r="D66" s="19">
        <v>366.37619999999998</v>
      </c>
      <c r="E66" s="19"/>
    </row>
    <row r="67" spans="1:5" x14ac:dyDescent="0.3">
      <c r="A67" s="21" t="s">
        <v>86</v>
      </c>
      <c r="B67" s="19">
        <v>29143.109820000001</v>
      </c>
      <c r="C67" s="19"/>
      <c r="D67" s="19"/>
      <c r="E67" s="19"/>
    </row>
    <row r="68" spans="1:5" x14ac:dyDescent="0.3">
      <c r="A68" s="21" t="s">
        <v>87</v>
      </c>
      <c r="B68" s="19">
        <v>586.24900000000002</v>
      </c>
      <c r="C68" s="19">
        <v>410</v>
      </c>
      <c r="D68" s="19"/>
      <c r="E68" s="19"/>
    </row>
    <row r="69" spans="1:5" x14ac:dyDescent="0.3">
      <c r="A69" s="23" t="s">
        <v>88</v>
      </c>
      <c r="B69" s="20">
        <v>820461.28197999997</v>
      </c>
      <c r="C69" s="20">
        <v>37942.067589999999</v>
      </c>
      <c r="D69" s="20">
        <v>12291.60095</v>
      </c>
      <c r="E69" s="20">
        <v>248932.5753</v>
      </c>
    </row>
  </sheetData>
  <mergeCells count="29">
    <mergeCell ref="A26:D26"/>
    <mergeCell ref="A27:D27"/>
    <mergeCell ref="A28:D28"/>
    <mergeCell ref="A21:D21"/>
    <mergeCell ref="A22:D22"/>
    <mergeCell ref="A23:D23"/>
    <mergeCell ref="A24:D24"/>
    <mergeCell ref="A25:D25"/>
    <mergeCell ref="A16:D16"/>
    <mergeCell ref="A17:D17"/>
    <mergeCell ref="A18:D18"/>
    <mergeCell ref="A19:D19"/>
    <mergeCell ref="A20:D20"/>
    <mergeCell ref="A1:E1"/>
    <mergeCell ref="A2:E2"/>
    <mergeCell ref="A5:D5"/>
    <mergeCell ref="A29:D29"/>
    <mergeCell ref="A31:A32"/>
    <mergeCell ref="B31:B32"/>
    <mergeCell ref="C31:E31"/>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view="pageBreakPreview" topLeftCell="A19" zoomScaleNormal="100" zoomScaleSheetLayoutView="100" workbookViewId="0">
      <selection activeCell="B27" sqref="B27"/>
    </sheetView>
  </sheetViews>
  <sheetFormatPr defaultRowHeight="14.4" x14ac:dyDescent="0.3"/>
  <cols>
    <col min="1" max="1" width="38.33203125" customWidth="1"/>
    <col min="2" max="2" width="13.109375" customWidth="1"/>
    <col min="3" max="3" width="13" customWidth="1"/>
    <col min="4" max="4" width="13.33203125" customWidth="1"/>
    <col min="5" max="5" width="13.109375" customWidth="1"/>
    <col min="6" max="6" width="13.88671875" customWidth="1"/>
    <col min="7" max="8" width="13.77734375" customWidth="1"/>
    <col min="9" max="9" width="13" customWidth="1"/>
    <col min="10" max="10" width="12.6640625" customWidth="1"/>
    <col min="11" max="11" width="11" customWidth="1"/>
    <col min="12" max="12" width="13.5546875" customWidth="1"/>
    <col min="13" max="13" width="13.109375" customWidth="1"/>
    <col min="14" max="14" width="13" customWidth="1"/>
    <col min="15" max="15" width="13.33203125" customWidth="1"/>
    <col min="16" max="16" width="10.109375" customWidth="1"/>
  </cols>
  <sheetData>
    <row r="1" spans="1:20" s="29" customFormat="1" ht="15.6" x14ac:dyDescent="0.3">
      <c r="A1" s="43" t="s">
        <v>51</v>
      </c>
      <c r="C1" s="30" t="s">
        <v>13</v>
      </c>
    </row>
    <row r="2" spans="1:20" x14ac:dyDescent="0.3">
      <c r="A2" s="38" t="str">
        <f>TEXT(EndData2,"[$-FC19]ДД.ММ.ГГГ")</f>
        <v>08.06.2017</v>
      </c>
      <c r="B2" s="38">
        <f>A2+1</f>
        <v>42895</v>
      </c>
      <c r="C2" s="44" t="str">
        <f>TEXT(B2,"[$-FC19]ДД.ММ.ГГГ")</f>
        <v>09.06.2017</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c r="C4" s="40"/>
      <c r="D4" s="40"/>
      <c r="E4" s="40"/>
      <c r="F4" s="40"/>
      <c r="G4" s="40"/>
      <c r="H4" s="40"/>
      <c r="I4" s="40"/>
      <c r="J4" s="40"/>
      <c r="K4" s="40">
        <v>185.48159999999999</v>
      </c>
      <c r="L4" s="40"/>
      <c r="M4" s="40"/>
      <c r="N4" s="40"/>
      <c r="O4" s="40"/>
      <c r="P4" s="26">
        <v>185.48159999999999</v>
      </c>
      <c r="Q4" s="27"/>
      <c r="R4" s="27"/>
      <c r="S4" s="27"/>
      <c r="T4" s="27"/>
    </row>
    <row r="5" spans="1:20" ht="66.599999999999994" x14ac:dyDescent="0.3">
      <c r="A5" s="25" t="s">
        <v>32</v>
      </c>
      <c r="B5" s="40"/>
      <c r="C5" s="40"/>
      <c r="D5" s="40"/>
      <c r="E5" s="40"/>
      <c r="F5" s="40"/>
      <c r="G5" s="40"/>
      <c r="H5" s="40"/>
      <c r="I5" s="40"/>
      <c r="J5" s="40">
        <v>132</v>
      </c>
      <c r="K5" s="40"/>
      <c r="L5" s="40"/>
      <c r="M5" s="40"/>
      <c r="N5" s="40"/>
      <c r="O5" s="40"/>
      <c r="P5" s="26">
        <v>132</v>
      </c>
      <c r="Q5" s="27"/>
      <c r="R5" s="27"/>
      <c r="S5" s="27"/>
      <c r="T5" s="27"/>
    </row>
    <row r="6" spans="1:20" ht="93" x14ac:dyDescent="0.3">
      <c r="A6" s="25" t="s">
        <v>33</v>
      </c>
      <c r="B6" s="40"/>
      <c r="C6" s="40"/>
      <c r="D6" s="40"/>
      <c r="E6" s="40"/>
      <c r="F6" s="40"/>
      <c r="G6" s="40"/>
      <c r="H6" s="40"/>
      <c r="I6" s="40">
        <v>74.483999999999995</v>
      </c>
      <c r="J6" s="40"/>
      <c r="K6" s="40">
        <v>1413.85193</v>
      </c>
      <c r="L6" s="40"/>
      <c r="M6" s="40"/>
      <c r="N6" s="40"/>
      <c r="O6" s="40"/>
      <c r="P6" s="26">
        <v>1488.33593</v>
      </c>
      <c r="Q6" s="27"/>
      <c r="R6" s="27"/>
      <c r="S6" s="27"/>
      <c r="T6" s="27"/>
    </row>
    <row r="7" spans="1:20" ht="66.599999999999994" x14ac:dyDescent="0.3">
      <c r="A7" s="25" t="s">
        <v>34</v>
      </c>
      <c r="B7" s="40"/>
      <c r="C7" s="40"/>
      <c r="D7" s="40"/>
      <c r="E7" s="40"/>
      <c r="F7" s="40"/>
      <c r="G7" s="40">
        <v>6788.8916399999998</v>
      </c>
      <c r="H7" s="40"/>
      <c r="I7" s="40"/>
      <c r="J7" s="40"/>
      <c r="K7" s="40"/>
      <c r="L7" s="40"/>
      <c r="M7" s="40"/>
      <c r="N7" s="40"/>
      <c r="O7" s="40"/>
      <c r="P7" s="26">
        <v>6788.8916399999998</v>
      </c>
      <c r="Q7" s="27"/>
      <c r="R7" s="27"/>
      <c r="S7" s="27"/>
      <c r="T7" s="27"/>
    </row>
    <row r="8" spans="1:20" ht="79.8" x14ac:dyDescent="0.3">
      <c r="A8" s="25" t="s">
        <v>35</v>
      </c>
      <c r="B8" s="40">
        <v>220.46</v>
      </c>
      <c r="C8" s="40"/>
      <c r="D8" s="40"/>
      <c r="E8" s="40"/>
      <c r="F8" s="40"/>
      <c r="G8" s="40"/>
      <c r="H8" s="40"/>
      <c r="I8" s="40"/>
      <c r="J8" s="40">
        <v>30.146000000000001</v>
      </c>
      <c r="K8" s="40">
        <v>3.11</v>
      </c>
      <c r="L8" s="40">
        <v>12.309839999999999</v>
      </c>
      <c r="M8" s="40">
        <v>10.60014</v>
      </c>
      <c r="N8" s="40">
        <v>12.309839999999999</v>
      </c>
      <c r="O8" s="40"/>
      <c r="P8" s="26">
        <v>288.93581999999998</v>
      </c>
      <c r="Q8" s="27"/>
      <c r="R8" s="27"/>
      <c r="S8" s="27"/>
      <c r="T8" s="27"/>
    </row>
    <row r="9" spans="1:20" ht="93" x14ac:dyDescent="0.3">
      <c r="A9" s="25" t="s">
        <v>36</v>
      </c>
      <c r="B9" s="40"/>
      <c r="C9" s="40"/>
      <c r="D9" s="40"/>
      <c r="E9" s="40"/>
      <c r="F9" s="40"/>
      <c r="G9" s="40"/>
      <c r="H9" s="40"/>
      <c r="I9" s="40"/>
      <c r="J9" s="40"/>
      <c r="K9" s="40">
        <v>-185.48159999999999</v>
      </c>
      <c r="L9" s="40"/>
      <c r="M9" s="40"/>
      <c r="N9" s="40"/>
      <c r="O9" s="40"/>
      <c r="P9" s="26">
        <v>-185.48159999999999</v>
      </c>
      <c r="Q9" s="27"/>
      <c r="R9" s="27"/>
      <c r="S9" s="27"/>
      <c r="T9" s="27"/>
    </row>
    <row r="10" spans="1:20" ht="79.8" x14ac:dyDescent="0.3">
      <c r="A10" s="25" t="s">
        <v>37</v>
      </c>
      <c r="B10" s="40">
        <v>2300</v>
      </c>
      <c r="C10" s="40">
        <v>773.75617</v>
      </c>
      <c r="D10" s="40">
        <v>163</v>
      </c>
      <c r="E10" s="40">
        <v>62.6</v>
      </c>
      <c r="F10" s="40"/>
      <c r="G10" s="40">
        <v>220.256</v>
      </c>
      <c r="H10" s="40">
        <v>133</v>
      </c>
      <c r="I10" s="40">
        <v>60</v>
      </c>
      <c r="J10" s="40">
        <v>257.27300000000002</v>
      </c>
      <c r="K10" s="40">
        <v>10</v>
      </c>
      <c r="L10" s="40">
        <v>34</v>
      </c>
      <c r="M10" s="40">
        <v>148.16999999999999</v>
      </c>
      <c r="N10" s="40">
        <v>184.5</v>
      </c>
      <c r="O10" s="40">
        <v>385.83233000000001</v>
      </c>
      <c r="P10" s="26">
        <v>4732.3874999999998</v>
      </c>
      <c r="Q10" s="27"/>
      <c r="R10" s="27"/>
      <c r="S10" s="27"/>
      <c r="T10" s="27"/>
    </row>
    <row r="11" spans="1:20" ht="317.39999999999998" x14ac:dyDescent="0.3">
      <c r="A11" s="25" t="s">
        <v>38</v>
      </c>
      <c r="B11" s="40"/>
      <c r="C11" s="40"/>
      <c r="D11" s="40">
        <v>500</v>
      </c>
      <c r="E11" s="40"/>
      <c r="F11" s="40"/>
      <c r="G11" s="40"/>
      <c r="H11" s="40"/>
      <c r="I11" s="40"/>
      <c r="J11" s="40"/>
      <c r="K11" s="40"/>
      <c r="L11" s="40"/>
      <c r="M11" s="40"/>
      <c r="N11" s="40"/>
      <c r="O11" s="40"/>
      <c r="P11" s="26">
        <v>500</v>
      </c>
      <c r="Q11" s="27"/>
      <c r="R11" s="27"/>
      <c r="S11" s="27"/>
      <c r="T11" s="27"/>
    </row>
    <row r="12" spans="1:20" ht="159" x14ac:dyDescent="0.3">
      <c r="A12" s="25" t="s">
        <v>39</v>
      </c>
      <c r="B12" s="40">
        <v>116152.76519999999</v>
      </c>
      <c r="C12" s="40">
        <v>13000</v>
      </c>
      <c r="D12" s="40">
        <v>30075.75</v>
      </c>
      <c r="E12" s="40">
        <v>23120</v>
      </c>
      <c r="F12" s="40">
        <v>8507.5</v>
      </c>
      <c r="G12" s="40">
        <v>12197.878000000001</v>
      </c>
      <c r="H12" s="40">
        <v>14573.243</v>
      </c>
      <c r="I12" s="40">
        <v>2700</v>
      </c>
      <c r="J12" s="40">
        <v>11864</v>
      </c>
      <c r="K12" s="40">
        <v>4300.16</v>
      </c>
      <c r="L12" s="40">
        <v>41310.029090000004</v>
      </c>
      <c r="M12" s="40">
        <v>12272.52</v>
      </c>
      <c r="N12" s="40">
        <v>18408.398639999999</v>
      </c>
      <c r="O12" s="40">
        <v>12445.10302</v>
      </c>
      <c r="P12" s="26">
        <v>320927.34694999998</v>
      </c>
      <c r="Q12" s="27"/>
      <c r="R12" s="27"/>
      <c r="S12" s="27"/>
      <c r="T12" s="27"/>
    </row>
    <row r="13" spans="1:20" ht="93" x14ac:dyDescent="0.3">
      <c r="A13" s="25" t="s">
        <v>40</v>
      </c>
      <c r="B13" s="40">
        <v>7960</v>
      </c>
      <c r="C13" s="40">
        <v>3984.4140000000002</v>
      </c>
      <c r="D13" s="40"/>
      <c r="E13" s="40"/>
      <c r="F13" s="40"/>
      <c r="G13" s="40">
        <v>16.3</v>
      </c>
      <c r="H13" s="40"/>
      <c r="I13" s="40"/>
      <c r="J13" s="40">
        <v>600</v>
      </c>
      <c r="K13" s="40"/>
      <c r="L13" s="40">
        <v>281.5</v>
      </c>
      <c r="M13" s="40"/>
      <c r="N13" s="40">
        <v>1412.885</v>
      </c>
      <c r="O13" s="40"/>
      <c r="P13" s="26">
        <v>14255.099</v>
      </c>
      <c r="Q13" s="27"/>
      <c r="R13" s="27"/>
      <c r="S13" s="27"/>
      <c r="T13" s="27"/>
    </row>
    <row r="14" spans="1:20" ht="132.6" x14ac:dyDescent="0.3">
      <c r="A14" s="25" t="s">
        <v>41</v>
      </c>
      <c r="B14" s="40">
        <v>10.5</v>
      </c>
      <c r="C14" s="40">
        <v>22.34244</v>
      </c>
      <c r="D14" s="40"/>
      <c r="E14" s="40"/>
      <c r="F14" s="40"/>
      <c r="G14" s="40"/>
      <c r="H14" s="40">
        <v>3.7240000000000002</v>
      </c>
      <c r="I14" s="40"/>
      <c r="J14" s="40">
        <v>7.45</v>
      </c>
      <c r="K14" s="40">
        <v>4.0101599999999999</v>
      </c>
      <c r="L14" s="40"/>
      <c r="M14" s="40"/>
      <c r="N14" s="40"/>
      <c r="O14" s="40"/>
      <c r="P14" s="26">
        <v>48.026600000000002</v>
      </c>
      <c r="Q14" s="27"/>
      <c r="R14" s="27"/>
      <c r="S14" s="27"/>
      <c r="T14" s="27"/>
    </row>
    <row r="15" spans="1:20" ht="119.4" x14ac:dyDescent="0.3">
      <c r="A15" s="25" t="s">
        <v>42</v>
      </c>
      <c r="B15" s="40">
        <v>5210</v>
      </c>
      <c r="C15" s="40">
        <v>2564.2824999999998</v>
      </c>
      <c r="D15" s="40">
        <v>402</v>
      </c>
      <c r="E15" s="40">
        <v>220</v>
      </c>
      <c r="F15" s="40">
        <v>79</v>
      </c>
      <c r="G15" s="40">
        <v>311</v>
      </c>
      <c r="H15" s="40">
        <v>55.674999999999997</v>
      </c>
      <c r="I15" s="40">
        <v>36</v>
      </c>
      <c r="J15" s="40">
        <v>882</v>
      </c>
      <c r="K15" s="40">
        <v>236.47499999999999</v>
      </c>
      <c r="L15" s="40">
        <v>600</v>
      </c>
      <c r="M15" s="40">
        <v>214.7</v>
      </c>
      <c r="N15" s="40">
        <v>372.9</v>
      </c>
      <c r="O15" s="40">
        <v>364.17615999999998</v>
      </c>
      <c r="P15" s="26">
        <v>11548.20866</v>
      </c>
      <c r="Q15" s="27"/>
      <c r="R15" s="27"/>
      <c r="S15" s="27"/>
      <c r="T15" s="27"/>
    </row>
    <row r="16" spans="1:20" ht="119.4" x14ac:dyDescent="0.3">
      <c r="A16" s="25" t="s">
        <v>43</v>
      </c>
      <c r="B16" s="40">
        <v>95694.619070000001</v>
      </c>
      <c r="C16" s="40">
        <v>31000</v>
      </c>
      <c r="D16" s="40">
        <v>10576.6</v>
      </c>
      <c r="E16" s="40">
        <v>7430</v>
      </c>
      <c r="F16" s="40">
        <v>2000</v>
      </c>
      <c r="G16" s="40">
        <v>6019.9</v>
      </c>
      <c r="H16" s="40">
        <v>2678.9416700000002</v>
      </c>
      <c r="I16" s="40">
        <v>1100</v>
      </c>
      <c r="J16" s="40">
        <v>20636.142</v>
      </c>
      <c r="K16" s="40">
        <v>3160.3040000000001</v>
      </c>
      <c r="L16" s="40">
        <v>10502.536</v>
      </c>
      <c r="M16" s="40">
        <v>4678.3900000000003</v>
      </c>
      <c r="N16" s="40">
        <v>1955.4263000000001</v>
      </c>
      <c r="O16" s="40">
        <v>4857.3000599999996</v>
      </c>
      <c r="P16" s="26">
        <v>202290.15909999999</v>
      </c>
      <c r="Q16" s="27"/>
      <c r="R16" s="27"/>
      <c r="S16" s="27"/>
      <c r="T16" s="27"/>
    </row>
    <row r="17" spans="1:20" ht="66.599999999999994" x14ac:dyDescent="0.3">
      <c r="A17" s="25" t="s">
        <v>44</v>
      </c>
      <c r="B17" s="40">
        <v>43119.130019999997</v>
      </c>
      <c r="C17" s="40">
        <v>7093.9416700000002</v>
      </c>
      <c r="D17" s="40">
        <v>2680</v>
      </c>
      <c r="E17" s="40">
        <v>1667.75</v>
      </c>
      <c r="F17" s="40">
        <v>395.4</v>
      </c>
      <c r="G17" s="40">
        <v>1400</v>
      </c>
      <c r="H17" s="40">
        <v>307.64699999999999</v>
      </c>
      <c r="I17" s="40"/>
      <c r="J17" s="40">
        <v>2291.8093699999999</v>
      </c>
      <c r="K17" s="40"/>
      <c r="L17" s="40">
        <v>120</v>
      </c>
      <c r="M17" s="40">
        <v>300</v>
      </c>
      <c r="N17" s="40">
        <v>2456.39185</v>
      </c>
      <c r="O17" s="40">
        <v>1024.4269999999999</v>
      </c>
      <c r="P17" s="26">
        <v>62856.496910000002</v>
      </c>
      <c r="Q17" s="27"/>
      <c r="R17" s="27"/>
      <c r="S17" s="27"/>
      <c r="T17" s="27"/>
    </row>
    <row r="18" spans="1:20" ht="93" x14ac:dyDescent="0.3">
      <c r="A18" s="25" t="s">
        <v>45</v>
      </c>
      <c r="B18" s="40">
        <v>6260.2</v>
      </c>
      <c r="C18" s="40">
        <v>600</v>
      </c>
      <c r="D18" s="40">
        <v>380</v>
      </c>
      <c r="E18" s="40">
        <v>270</v>
      </c>
      <c r="F18" s="40">
        <v>203</v>
      </c>
      <c r="G18" s="40">
        <v>1.1000000000000001</v>
      </c>
      <c r="H18" s="40">
        <v>64</v>
      </c>
      <c r="I18" s="40">
        <v>5</v>
      </c>
      <c r="J18" s="40">
        <v>156.24</v>
      </c>
      <c r="K18" s="40"/>
      <c r="L18" s="40">
        <v>427.24</v>
      </c>
      <c r="M18" s="40"/>
      <c r="N18" s="40">
        <v>140.417</v>
      </c>
      <c r="O18" s="40"/>
      <c r="P18" s="26">
        <v>8507.1970000000001</v>
      </c>
      <c r="Q18" s="27"/>
      <c r="R18" s="27"/>
      <c r="S18" s="27"/>
      <c r="T18" s="27"/>
    </row>
    <row r="19" spans="1:20" ht="40.200000000000003" x14ac:dyDescent="0.3">
      <c r="A19" s="25" t="s">
        <v>46</v>
      </c>
      <c r="B19" s="40"/>
      <c r="C19" s="40">
        <v>1212.8</v>
      </c>
      <c r="D19" s="40"/>
      <c r="E19" s="40"/>
      <c r="F19" s="40"/>
      <c r="G19" s="40">
        <v>646.5</v>
      </c>
      <c r="H19" s="40"/>
      <c r="I19" s="40"/>
      <c r="J19" s="40"/>
      <c r="K19" s="40"/>
      <c r="L19" s="40"/>
      <c r="M19" s="40"/>
      <c r="N19" s="40"/>
      <c r="O19" s="40"/>
      <c r="P19" s="26">
        <v>1859.3</v>
      </c>
      <c r="Q19" s="27"/>
      <c r="R19" s="27"/>
      <c r="S19" s="27"/>
      <c r="T19" s="27"/>
    </row>
    <row r="20" spans="1:20" ht="53.4" x14ac:dyDescent="0.3">
      <c r="A20" s="25" t="s">
        <v>47</v>
      </c>
      <c r="B20" s="40"/>
      <c r="C20" s="40">
        <v>2300</v>
      </c>
      <c r="D20" s="40"/>
      <c r="E20" s="40"/>
      <c r="F20" s="40"/>
      <c r="G20" s="40"/>
      <c r="H20" s="40"/>
      <c r="I20" s="40"/>
      <c r="J20" s="40"/>
      <c r="K20" s="40"/>
      <c r="L20" s="40"/>
      <c r="M20" s="40"/>
      <c r="N20" s="40"/>
      <c r="O20" s="40"/>
      <c r="P20" s="26">
        <v>2300</v>
      </c>
      <c r="Q20" s="27"/>
      <c r="R20" s="27"/>
      <c r="S20" s="27"/>
      <c r="T20" s="27"/>
    </row>
    <row r="21" spans="1:20" ht="53.4" x14ac:dyDescent="0.3">
      <c r="A21" s="25" t="s">
        <v>48</v>
      </c>
      <c r="B21" s="40">
        <v>46701.27</v>
      </c>
      <c r="C21" s="40"/>
      <c r="D21" s="40"/>
      <c r="E21" s="40"/>
      <c r="F21" s="40"/>
      <c r="G21" s="40"/>
      <c r="H21" s="40"/>
      <c r="I21" s="40"/>
      <c r="J21" s="40"/>
      <c r="K21" s="40"/>
      <c r="L21" s="40"/>
      <c r="M21" s="40"/>
      <c r="N21" s="40"/>
      <c r="O21" s="40"/>
      <c r="P21" s="26">
        <v>46701.27</v>
      </c>
      <c r="Q21" s="27"/>
      <c r="R21" s="27"/>
      <c r="S21" s="27"/>
      <c r="T21" s="27"/>
    </row>
    <row r="22" spans="1:20" ht="27" x14ac:dyDescent="0.3">
      <c r="A22" s="25" t="s">
        <v>49</v>
      </c>
      <c r="B22" s="40">
        <v>3710.9920000000002</v>
      </c>
      <c r="C22" s="40"/>
      <c r="D22" s="40"/>
      <c r="E22" s="40"/>
      <c r="F22" s="40"/>
      <c r="G22" s="40"/>
      <c r="H22" s="40"/>
      <c r="I22" s="40"/>
      <c r="J22" s="40"/>
      <c r="K22" s="40"/>
      <c r="L22" s="40"/>
      <c r="M22" s="40"/>
      <c r="N22" s="40"/>
      <c r="O22" s="40"/>
      <c r="P22" s="26">
        <v>3710.9920000000002</v>
      </c>
      <c r="Q22" s="27"/>
      <c r="R22" s="27"/>
      <c r="S22" s="27"/>
      <c r="T22" s="27"/>
    </row>
    <row r="23" spans="1:20" x14ac:dyDescent="0.3">
      <c r="A23" s="33" t="s">
        <v>50</v>
      </c>
      <c r="B23" s="41">
        <v>327339.93628999998</v>
      </c>
      <c r="C23" s="41">
        <v>62551.536780000002</v>
      </c>
      <c r="D23" s="41">
        <v>44777.35</v>
      </c>
      <c r="E23" s="41">
        <v>32770.35</v>
      </c>
      <c r="F23" s="41">
        <v>11184.9</v>
      </c>
      <c r="G23" s="41">
        <v>27601.825639999999</v>
      </c>
      <c r="H23" s="41">
        <v>17816.230670000001</v>
      </c>
      <c r="I23" s="41">
        <v>3975.4839999999999</v>
      </c>
      <c r="J23" s="41">
        <v>36857.060369999999</v>
      </c>
      <c r="K23" s="41">
        <v>9127.9110899999996</v>
      </c>
      <c r="L23" s="41">
        <v>53287.614930000003</v>
      </c>
      <c r="M23" s="41">
        <v>17624.380140000001</v>
      </c>
      <c r="N23" s="41">
        <v>24943.228630000001</v>
      </c>
      <c r="O23" s="41">
        <v>19076.83857</v>
      </c>
      <c r="P23" s="26">
        <v>688934.64711000002</v>
      </c>
      <c r="Q23" s="34"/>
      <c r="R23" s="34"/>
      <c r="S23" s="34"/>
      <c r="T23" s="34"/>
    </row>
    <row r="25" spans="1:20" x14ac:dyDescent="0.3">
      <c r="A25" s="37" t="s">
        <v>30</v>
      </c>
      <c r="B25" s="36">
        <f>Учреждения!B69+'Муниципальные районы'!P23</f>
        <v>1509395.92909</v>
      </c>
    </row>
    <row r="26" spans="1:20" ht="32.25" customHeight="1" x14ac:dyDescent="0.3">
      <c r="A26" s="37" t="str">
        <f>CONCATENATE("Остатки бюджетных средств на ",C2,"г.")</f>
        <v>Остатки бюджетных средств на 09.06.2017г.</v>
      </c>
      <c r="B26" s="36">
        <v>2762630.9</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2017-06-12T23:31:58Z</dcterms:modified>
</cp:coreProperties>
</file>