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Учреждения!$29:$30</definedName>
    <definedName name="_xlnm.Print_Area" localSheetId="1">'Муниципальные районы'!$A$1:$P$16</definedName>
    <definedName name="_xlnm.Print_Area" localSheetId="0">Учреждения!$A$1:$E$68</definedName>
  </definedNames>
  <calcPr calcId="162913" refMode="R1C1"/>
</workbook>
</file>

<file path=xl/calcChain.xml><?xml version="1.0" encoding="utf-8"?>
<calcChain xmlns="http://schemas.openxmlformats.org/spreadsheetml/2006/main">
  <c r="B66" i="1" l="1"/>
  <c r="E9" i="1"/>
  <c r="E17" i="1"/>
  <c r="E15" i="1"/>
  <c r="E26" i="1"/>
  <c r="E11" i="1"/>
  <c r="E10" i="1"/>
  <c r="E25" i="1"/>
  <c r="E24" i="1"/>
  <c r="E23" i="1"/>
  <c r="E22" i="1" l="1"/>
  <c r="E21" i="1"/>
  <c r="E20" i="1"/>
  <c r="E19" i="1"/>
  <c r="E18" i="1"/>
  <c r="E16" i="1"/>
  <c r="E14" i="1"/>
  <c r="E13" i="1"/>
  <c r="E12" i="1"/>
  <c r="B14" i="2" l="1"/>
  <c r="E27" i="1" s="1"/>
  <c r="E8" i="1" s="1"/>
  <c r="E5" i="1"/>
  <c r="A2" i="2" l="1"/>
  <c r="B2" i="2" s="1"/>
  <c r="C2" i="2" s="1"/>
  <c r="A1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<sst xmlns="http://schemas.openxmlformats.org/spreadsheetml/2006/main" count="96" uniqueCount="95">
  <si>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</si>
  <si>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</si>
  <si>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</si>
  <si>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</si>
  <si>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</si>
  <si>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</si>
  <si>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</si>
  <si>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</si>
  <si>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</si>
  <si>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</si>
  <si>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</si>
  <si>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</si>
  <si>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</si>
  <si>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</si>
  <si>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</si>
  <si>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</si>
  <si>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</si>
  <si>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</si>
  <si>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</si>
  <si>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</si>
  <si>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</si>
  <si>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</si>
  <si>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</si>
  <si>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</si>
  <si>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</si>
  <si>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</si>
  <si>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</si>
  <si>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</si>
  <si>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</si>
  <si>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</si>
  <si>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</si>
  <si>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</si>
  <si>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</si>
  <si>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</si>
  <si>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</si>
  <si>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</si>
  <si>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</si>
  <si>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Выплата единовременного пособия при всех формах устройства детей, лишенных родительского попечения, в семью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</si>
  <si>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</si>
  <si>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Всего:</t>
  </si>
  <si>
    <t>15.06.2017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</si>
  <si>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</si>
  <si>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</si>
  <si>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</si>
  <si>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</si>
  <si>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</si>
  <si>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</si>
  <si>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</si>
  <si>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</si>
  <si>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</si>
  <si>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</si>
  <si>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</si>
  <si>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</si>
  <si>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</si>
  <si>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</si>
  <si>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</si>
  <si>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</si>
  <si>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</si>
  <si>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</si>
  <si>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</si>
  <si>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</si>
  <si>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</si>
  <si>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</si>
  <si>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</si>
  <si>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</si>
  <si>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</si>
  <si>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</si>
  <si>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</si>
  <si>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</si>
  <si>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</si>
  <si>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</si>
  <si>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</si>
  <si>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</si>
  <si>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</si>
  <si>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</si>
  <si>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ИТОГО</t>
  </si>
  <si>
    <t>09.06.2017</t>
  </si>
  <si>
    <t>Единая субвенция бюджетам субъектов Российской Федерации и бюджету г. Байконура</t>
  </si>
  <si>
    <t xml:space="preserve"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 </t>
  </si>
  <si>
    <t>Субсидии бюджетам субъектов Российской Федерации на реализацию мероприятий государственной программы Российской Федерации "Доступная среда" на 2011 - 2020 годы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</si>
  <si>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</si>
  <si>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</si>
  <si>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</si>
  <si>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Субсидии бюджетам субъектов Российской Федерации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</si>
  <si>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</si>
  <si>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 xml:space="preserve"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 </t>
  </si>
  <si>
    <t>Субсидии бюджетам субъектов Российской Федерации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</si>
  <si>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Субсидии бюджетам субъектов Российской Федерации  на поддержку обустройства мест массового отдыха населения (городских парков)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</si>
  <si>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</si>
  <si>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</si>
  <si>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</si>
  <si>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</si>
  <si>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</si>
  <si>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</si>
  <si>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>Бюджетный кредит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</si>
</sst>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BreakPreview" zoomScaleNormal="100" zoomScaleSheetLayoutView="100" workbookViewId="0">
      <selection activeCell="B66" sqref="B66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7" t="s">
        <v>0</v>
      </c>
      <c r="B1" s="47"/>
      <c r="C1" s="47"/>
      <c r="D1" s="47"/>
      <c r="E1" s="47"/>
      <c r="F1" s="31" t="s">
        <v>76</v>
      </c>
      <c r="G1" s="32" t="str">
        <f>TEXT(F1,"[$-FC19]ДД ММММ")</f>
        <v>09 июня</v>
      </c>
      <c r="H1" s="32" t="str">
        <f>TEXT(F1,"[$-FC19]ДД.ММ.ГГГ \г")</f>
        <v>09.06.2017 г</v>
      </c>
    </row>
    <row r="2" spans="1:9" ht="15.6" x14ac:dyDescent="0.3">
      <c r="A2" s="47" t="str">
        <f>CONCATENATE("с ",G1," по ",G2,"ода")</f>
        <v>с 09 июня по 15 июня 2017 года</v>
      </c>
      <c r="B2" s="47"/>
      <c r="C2" s="47"/>
      <c r="D2" s="47"/>
      <c r="E2" s="47"/>
      <c r="F2" s="31" t="s">
        <v>40</v>
      </c>
      <c r="G2" s="32" t="str">
        <f>TEXT(F2,"[$-FC19]ДД ММММ ГГГ \г")</f>
        <v>15 июня 2017 г</v>
      </c>
      <c r="H2" s="32" t="str">
        <f>TEXT(F2,"[$-FC19]ДД.ММ.ГГГ \г")</f>
        <v>15.06.2017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8" t="str">
        <f>CONCATENATE("Остатки средств на ",H1,".")</f>
        <v>Остатки средств на 09.06.2017 г.</v>
      </c>
      <c r="B5" s="49"/>
      <c r="C5" s="49"/>
      <c r="D5" s="50"/>
      <c r="E5" s="8">
        <f>2762630.9</f>
        <v>2762630.9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7" t="s">
        <v>2</v>
      </c>
      <c r="B7" s="46"/>
      <c r="C7" s="46"/>
      <c r="D7" s="46"/>
      <c r="E7" s="13"/>
    </row>
    <row r="8" spans="1:9" x14ac:dyDescent="0.3">
      <c r="A8" s="52" t="s">
        <v>3</v>
      </c>
      <c r="B8" s="46"/>
      <c r="C8" s="46"/>
      <c r="D8" s="46"/>
      <c r="E8" s="9">
        <f>E27-E9</f>
        <v>403284.44708000007</v>
      </c>
    </row>
    <row r="9" spans="1:9" x14ac:dyDescent="0.3">
      <c r="A9" s="45" t="s">
        <v>4</v>
      </c>
      <c r="B9" s="46"/>
      <c r="C9" s="46"/>
      <c r="D9" s="46"/>
      <c r="E9" s="14">
        <f>SUM(E10:E26)</f>
        <v>121521.69999999998</v>
      </c>
    </row>
    <row r="10" spans="1:9" x14ac:dyDescent="0.3">
      <c r="A10" s="45" t="s">
        <v>77</v>
      </c>
      <c r="B10" s="46"/>
      <c r="C10" s="46"/>
      <c r="D10" s="46"/>
      <c r="E10" s="14">
        <f>6.3+106.9+461.1</f>
        <v>574.30000000000007</v>
      </c>
    </row>
    <row r="11" spans="1:9" ht="25.8" customHeight="1" x14ac:dyDescent="0.3">
      <c r="A11" s="45" t="s">
        <v>78</v>
      </c>
      <c r="B11" s="46"/>
      <c r="C11" s="46"/>
      <c r="D11" s="46"/>
      <c r="E11" s="14">
        <f>227.5+114.7</f>
        <v>342.2</v>
      </c>
    </row>
    <row r="12" spans="1:9" ht="27.6" customHeight="1" x14ac:dyDescent="0.3">
      <c r="A12" s="45" t="s">
        <v>79</v>
      </c>
      <c r="B12" s="46"/>
      <c r="C12" s="46"/>
      <c r="D12" s="46"/>
      <c r="E12" s="14">
        <f>153.9</f>
        <v>153.9</v>
      </c>
    </row>
    <row r="13" spans="1:9" ht="27" customHeight="1" x14ac:dyDescent="0.3">
      <c r="A13" s="45" t="s">
        <v>80</v>
      </c>
      <c r="B13" s="46"/>
      <c r="C13" s="46"/>
      <c r="D13" s="46"/>
      <c r="E13" s="14">
        <f>4718.9</f>
        <v>4718.8999999999996</v>
      </c>
    </row>
    <row r="14" spans="1:9" ht="25.8" customHeight="1" x14ac:dyDescent="0.3">
      <c r="A14" s="45" t="s">
        <v>81</v>
      </c>
      <c r="B14" s="46"/>
      <c r="C14" s="46"/>
      <c r="D14" s="46"/>
      <c r="E14" s="14">
        <f>91.1</f>
        <v>91.1</v>
      </c>
    </row>
    <row r="15" spans="1:9" ht="26.4" customHeight="1" x14ac:dyDescent="0.3">
      <c r="A15" s="45" t="s">
        <v>82</v>
      </c>
      <c r="B15" s="46"/>
      <c r="C15" s="46"/>
      <c r="D15" s="46"/>
      <c r="E15" s="14">
        <f>763.8+1119.2+422.7+98.8</f>
        <v>2404.5</v>
      </c>
    </row>
    <row r="16" spans="1:9" ht="29.4" customHeight="1" x14ac:dyDescent="0.3">
      <c r="A16" s="45" t="s">
        <v>83</v>
      </c>
      <c r="B16" s="46"/>
      <c r="C16" s="46"/>
      <c r="D16" s="46"/>
      <c r="E16" s="14">
        <f>1630.2</f>
        <v>1630.2</v>
      </c>
    </row>
    <row r="17" spans="1:5" ht="26.4" customHeight="1" x14ac:dyDescent="0.3">
      <c r="A17" s="45" t="s">
        <v>84</v>
      </c>
      <c r="B17" s="46"/>
      <c r="C17" s="46"/>
      <c r="D17" s="46"/>
      <c r="E17" s="14">
        <f>143.9+396.5+792.4+867.6</f>
        <v>2200.4</v>
      </c>
    </row>
    <row r="18" spans="1:5" ht="28.8" customHeight="1" x14ac:dyDescent="0.3">
      <c r="A18" s="45" t="s">
        <v>85</v>
      </c>
      <c r="B18" s="46"/>
      <c r="C18" s="46"/>
      <c r="D18" s="46"/>
      <c r="E18" s="14">
        <f>567.2</f>
        <v>567.20000000000005</v>
      </c>
    </row>
    <row r="19" spans="1:5" ht="27" customHeight="1" x14ac:dyDescent="0.3">
      <c r="A19" s="45" t="s">
        <v>86</v>
      </c>
      <c r="B19" s="46"/>
      <c r="C19" s="46"/>
      <c r="D19" s="46"/>
      <c r="E19" s="14">
        <f>44366.2</f>
        <v>44366.2</v>
      </c>
    </row>
    <row r="20" spans="1:5" ht="30" customHeight="1" x14ac:dyDescent="0.3">
      <c r="A20" s="45" t="s">
        <v>87</v>
      </c>
      <c r="B20" s="46"/>
      <c r="C20" s="46"/>
      <c r="D20" s="46"/>
      <c r="E20" s="14">
        <f>3525.4</f>
        <v>3525.4</v>
      </c>
    </row>
    <row r="21" spans="1:5" ht="26.4" customHeight="1" x14ac:dyDescent="0.3">
      <c r="A21" s="45" t="s">
        <v>88</v>
      </c>
      <c r="B21" s="46"/>
      <c r="C21" s="46"/>
      <c r="D21" s="46"/>
      <c r="E21" s="14">
        <f>41738</f>
        <v>41738</v>
      </c>
    </row>
    <row r="22" spans="1:5" ht="43.2" customHeight="1" x14ac:dyDescent="0.3">
      <c r="A22" s="45" t="s">
        <v>89</v>
      </c>
      <c r="B22" s="46"/>
      <c r="C22" s="46"/>
      <c r="D22" s="46"/>
      <c r="E22" s="14">
        <f>14.2</f>
        <v>14.2</v>
      </c>
    </row>
    <row r="23" spans="1:5" ht="29.4" customHeight="1" x14ac:dyDescent="0.3">
      <c r="A23" s="45" t="s">
        <v>90</v>
      </c>
      <c r="B23" s="46"/>
      <c r="C23" s="46"/>
      <c r="D23" s="46"/>
      <c r="E23" s="14">
        <f>3.7</f>
        <v>3.7</v>
      </c>
    </row>
    <row r="24" spans="1:5" ht="45.6" customHeight="1" x14ac:dyDescent="0.3">
      <c r="A24" s="45" t="s">
        <v>91</v>
      </c>
      <c r="B24" s="46"/>
      <c r="C24" s="46"/>
      <c r="D24" s="46"/>
      <c r="E24" s="14">
        <f>19000</f>
        <v>19000</v>
      </c>
    </row>
    <row r="25" spans="1:5" ht="28.2" customHeight="1" x14ac:dyDescent="0.3">
      <c r="A25" s="45" t="s">
        <v>92</v>
      </c>
      <c r="B25" s="46"/>
      <c r="C25" s="46"/>
      <c r="D25" s="46"/>
      <c r="E25" s="14">
        <f>187.5</f>
        <v>187.5</v>
      </c>
    </row>
    <row r="26" spans="1:5" ht="27.6" customHeight="1" x14ac:dyDescent="0.3">
      <c r="A26" s="45" t="s">
        <v>93</v>
      </c>
      <c r="B26" s="46"/>
      <c r="C26" s="46"/>
      <c r="D26" s="46"/>
      <c r="E26" s="14">
        <f>4</f>
        <v>4</v>
      </c>
    </row>
    <row r="27" spans="1:5" x14ac:dyDescent="0.3">
      <c r="A27" s="51" t="s">
        <v>5</v>
      </c>
      <c r="B27" s="52"/>
      <c r="C27" s="52"/>
      <c r="D27" s="52"/>
      <c r="E27" s="13">
        <f>'Муниципальные районы'!B15-Учреждения!E5+'Муниципальные районы'!B14</f>
        <v>524806.14708000002</v>
      </c>
    </row>
    <row r="28" spans="1:5" x14ac:dyDescent="0.3">
      <c r="A28" s="15"/>
      <c r="B28" s="16"/>
      <c r="C28" s="16"/>
      <c r="D28" s="6"/>
      <c r="E28" s="17"/>
    </row>
    <row r="29" spans="1:5" x14ac:dyDescent="0.3">
      <c r="A29" s="53" t="s">
        <v>14</v>
      </c>
      <c r="B29" s="55" t="s">
        <v>6</v>
      </c>
      <c r="C29" s="56" t="s">
        <v>7</v>
      </c>
      <c r="D29" s="56"/>
      <c r="E29" s="56"/>
    </row>
    <row r="30" spans="1:5" ht="82.8" x14ac:dyDescent="0.3">
      <c r="A30" s="54"/>
      <c r="B30" s="55"/>
      <c r="C30" s="18" t="s">
        <v>8</v>
      </c>
      <c r="D30" s="18" t="s">
        <v>9</v>
      </c>
      <c r="E30" s="18" t="s">
        <v>10</v>
      </c>
    </row>
    <row r="31" spans="1:5" x14ac:dyDescent="0.3">
      <c r="A31" s="21" t="s">
        <v>41</v>
      </c>
      <c r="B31" s="19">
        <v>3479.0805300000002</v>
      </c>
      <c r="C31" s="19"/>
      <c r="D31" s="19"/>
      <c r="E31" s="19"/>
    </row>
    <row r="32" spans="1:5" x14ac:dyDescent="0.3">
      <c r="A32" s="21" t="s">
        <v>42</v>
      </c>
      <c r="B32" s="19">
        <v>2090</v>
      </c>
      <c r="C32" s="19"/>
      <c r="D32" s="19"/>
      <c r="E32" s="19"/>
    </row>
    <row r="33" spans="1:5" x14ac:dyDescent="0.3">
      <c r="A33" s="21" t="s">
        <v>43</v>
      </c>
      <c r="B33" s="19">
        <v>2867.7578100000001</v>
      </c>
      <c r="C33" s="19">
        <v>1573.8693499999999</v>
      </c>
      <c r="D33" s="19">
        <v>185.93302</v>
      </c>
      <c r="E33" s="19"/>
    </row>
    <row r="34" spans="1:5" ht="27.6" x14ac:dyDescent="0.3">
      <c r="A34" s="21" t="s">
        <v>44</v>
      </c>
      <c r="B34" s="19">
        <v>28493.860199999999</v>
      </c>
      <c r="C34" s="19">
        <v>890.40066000000002</v>
      </c>
      <c r="D34" s="19"/>
      <c r="E34" s="19"/>
    </row>
    <row r="35" spans="1:5" x14ac:dyDescent="0.3">
      <c r="A35" s="21" t="s">
        <v>45</v>
      </c>
      <c r="B35" s="19">
        <v>3100.9415600000002</v>
      </c>
      <c r="C35" s="19"/>
      <c r="D35" s="19">
        <v>700</v>
      </c>
      <c r="E35" s="19"/>
    </row>
    <row r="36" spans="1:5" ht="27.6" x14ac:dyDescent="0.3">
      <c r="A36" s="21" t="s">
        <v>46</v>
      </c>
      <c r="B36" s="19">
        <v>72903.536290000004</v>
      </c>
      <c r="C36" s="19"/>
      <c r="D36" s="19"/>
      <c r="E36" s="19"/>
    </row>
    <row r="37" spans="1:5" x14ac:dyDescent="0.3">
      <c r="A37" s="21" t="s">
        <v>47</v>
      </c>
      <c r="B37" s="19">
        <v>200</v>
      </c>
      <c r="C37" s="19"/>
      <c r="D37" s="19"/>
      <c r="E37" s="19"/>
    </row>
    <row r="38" spans="1:5" x14ac:dyDescent="0.3">
      <c r="A38" s="21" t="s">
        <v>48</v>
      </c>
      <c r="B38" s="19">
        <v>4949.7440500000002</v>
      </c>
      <c r="C38" s="19"/>
      <c r="D38" s="19">
        <v>700</v>
      </c>
      <c r="E38" s="19">
        <v>297.28885000000002</v>
      </c>
    </row>
    <row r="39" spans="1:5" x14ac:dyDescent="0.3">
      <c r="A39" s="21" t="s">
        <v>49</v>
      </c>
      <c r="B39" s="19">
        <v>20497.659889999999</v>
      </c>
      <c r="C39" s="19"/>
      <c r="D39" s="19"/>
      <c r="E39" s="19">
        <v>1394.90717</v>
      </c>
    </row>
    <row r="40" spans="1:5" x14ac:dyDescent="0.3">
      <c r="A40" s="21" t="s">
        <v>50</v>
      </c>
      <c r="B40" s="19">
        <v>127462.49532</v>
      </c>
      <c r="C40" s="19">
        <v>3473.6891799999999</v>
      </c>
      <c r="D40" s="19">
        <v>2912.0725200000002</v>
      </c>
      <c r="E40" s="19">
        <v>17050.163189999999</v>
      </c>
    </row>
    <row r="41" spans="1:5" x14ac:dyDescent="0.3">
      <c r="A41" s="21" t="s">
        <v>51</v>
      </c>
      <c r="B41" s="19">
        <v>204868.37523999999</v>
      </c>
      <c r="C41" s="19">
        <v>2000</v>
      </c>
      <c r="D41" s="19"/>
      <c r="E41" s="19">
        <v>160588.82683000001</v>
      </c>
    </row>
    <row r="42" spans="1:5" x14ac:dyDescent="0.3">
      <c r="A42" s="21" t="s">
        <v>52</v>
      </c>
      <c r="B42" s="19">
        <v>25460.005809999999</v>
      </c>
      <c r="C42" s="19">
        <v>800</v>
      </c>
      <c r="D42" s="19">
        <v>250</v>
      </c>
      <c r="E42" s="19"/>
    </row>
    <row r="43" spans="1:5" ht="27.6" x14ac:dyDescent="0.3">
      <c r="A43" s="21" t="s">
        <v>53</v>
      </c>
      <c r="B43" s="19">
        <v>4881.3667599999999</v>
      </c>
      <c r="C43" s="19">
        <v>2600</v>
      </c>
      <c r="D43" s="19">
        <v>10</v>
      </c>
      <c r="E43" s="19">
        <v>-48.594239999999999</v>
      </c>
    </row>
    <row r="44" spans="1:5" x14ac:dyDescent="0.3">
      <c r="A44" s="21" t="s">
        <v>54</v>
      </c>
      <c r="B44" s="19">
        <v>13361.534509999999</v>
      </c>
      <c r="C44" s="19">
        <v>1261.0547999999999</v>
      </c>
      <c r="D44" s="19">
        <v>80</v>
      </c>
      <c r="E44" s="19"/>
    </row>
    <row r="45" spans="1:5" x14ac:dyDescent="0.3">
      <c r="A45" s="21" t="s">
        <v>55</v>
      </c>
      <c r="B45" s="19">
        <v>482.49650000000003</v>
      </c>
      <c r="C45" s="19">
        <v>423</v>
      </c>
      <c r="D45" s="19">
        <v>34.68685</v>
      </c>
      <c r="E45" s="19"/>
    </row>
    <row r="46" spans="1:5" x14ac:dyDescent="0.3">
      <c r="A46" s="21" t="s">
        <v>56</v>
      </c>
      <c r="B46" s="19">
        <v>590</v>
      </c>
      <c r="C46" s="19">
        <v>590</v>
      </c>
      <c r="D46" s="19"/>
      <c r="E46" s="19"/>
    </row>
    <row r="47" spans="1:5" ht="27.6" x14ac:dyDescent="0.3">
      <c r="A47" s="21" t="s">
        <v>57</v>
      </c>
      <c r="B47" s="19">
        <v>4614.0016299999997</v>
      </c>
      <c r="C47" s="19"/>
      <c r="D47" s="19"/>
      <c r="E47" s="19">
        <v>2496.3547800000001</v>
      </c>
    </row>
    <row r="48" spans="1:5" x14ac:dyDescent="0.3">
      <c r="A48" s="21" t="s">
        <v>58</v>
      </c>
      <c r="B48" s="19">
        <v>1827.50838</v>
      </c>
      <c r="C48" s="19">
        <v>500</v>
      </c>
      <c r="D48" s="19"/>
      <c r="E48" s="19"/>
    </row>
    <row r="49" spans="1:5" x14ac:dyDescent="0.3">
      <c r="A49" s="21" t="s">
        <v>59</v>
      </c>
      <c r="B49" s="19">
        <v>18318.931240000002</v>
      </c>
      <c r="C49" s="19"/>
      <c r="D49" s="19"/>
      <c r="E49" s="19"/>
    </row>
    <row r="50" spans="1:5" x14ac:dyDescent="0.3">
      <c r="A50" s="21" t="s">
        <v>60</v>
      </c>
      <c r="B50" s="19">
        <v>8259.4641800000009</v>
      </c>
      <c r="C50" s="19">
        <v>4600</v>
      </c>
      <c r="D50" s="19">
        <v>583.46418000000006</v>
      </c>
      <c r="E50" s="19"/>
    </row>
    <row r="51" spans="1:5" x14ac:dyDescent="0.3">
      <c r="A51" s="21" t="s">
        <v>61</v>
      </c>
      <c r="B51" s="19">
        <v>2173</v>
      </c>
      <c r="C51" s="19">
        <v>1200</v>
      </c>
      <c r="D51" s="19">
        <v>750</v>
      </c>
      <c r="E51" s="19"/>
    </row>
    <row r="52" spans="1:5" x14ac:dyDescent="0.3">
      <c r="A52" s="21" t="s">
        <v>62</v>
      </c>
      <c r="B52" s="19">
        <v>30</v>
      </c>
      <c r="C52" s="19"/>
      <c r="D52" s="19"/>
      <c r="E52" s="19"/>
    </row>
    <row r="53" spans="1:5" x14ac:dyDescent="0.3">
      <c r="A53" s="21" t="s">
        <v>63</v>
      </c>
      <c r="B53" s="19">
        <v>700</v>
      </c>
      <c r="C53" s="19">
        <v>660</v>
      </c>
      <c r="D53" s="19">
        <v>40</v>
      </c>
      <c r="E53" s="19"/>
    </row>
    <row r="54" spans="1:5" x14ac:dyDescent="0.3">
      <c r="A54" s="21" t="s">
        <v>64</v>
      </c>
      <c r="B54" s="19">
        <v>286.77026999999998</v>
      </c>
      <c r="C54" s="19">
        <v>120</v>
      </c>
      <c r="D54" s="19"/>
      <c r="E54" s="19"/>
    </row>
    <row r="55" spans="1:5" x14ac:dyDescent="0.3">
      <c r="A55" s="21" t="s">
        <v>65</v>
      </c>
      <c r="B55" s="19">
        <v>3499.2798299999999</v>
      </c>
      <c r="C55" s="19"/>
      <c r="D55" s="19"/>
      <c r="E55" s="19"/>
    </row>
    <row r="56" spans="1:5" x14ac:dyDescent="0.3">
      <c r="A56" s="21" t="s">
        <v>66</v>
      </c>
      <c r="B56" s="19">
        <v>280</v>
      </c>
      <c r="C56" s="19">
        <v>65</v>
      </c>
      <c r="D56" s="19"/>
      <c r="E56" s="19"/>
    </row>
    <row r="57" spans="1:5" x14ac:dyDescent="0.3">
      <c r="A57" s="21" t="s">
        <v>67</v>
      </c>
      <c r="B57" s="19">
        <v>1005.934</v>
      </c>
      <c r="C57" s="19"/>
      <c r="D57" s="19"/>
      <c r="E57" s="19"/>
    </row>
    <row r="58" spans="1:5" x14ac:dyDescent="0.3">
      <c r="A58" s="21" t="s">
        <v>68</v>
      </c>
      <c r="B58" s="19">
        <v>52379.350639999997</v>
      </c>
      <c r="C58" s="19"/>
      <c r="D58" s="19"/>
      <c r="E58" s="19">
        <v>50</v>
      </c>
    </row>
    <row r="59" spans="1:5" x14ac:dyDescent="0.3">
      <c r="A59" s="21" t="s">
        <v>69</v>
      </c>
      <c r="B59" s="19">
        <v>3932.1000600000002</v>
      </c>
      <c r="C59" s="19">
        <v>3645.4566799999998</v>
      </c>
      <c r="D59" s="19">
        <v>74.006860000000003</v>
      </c>
      <c r="E59" s="19"/>
    </row>
    <row r="60" spans="1:5" x14ac:dyDescent="0.3">
      <c r="A60" s="21" t="s">
        <v>70</v>
      </c>
      <c r="B60" s="19">
        <v>653.86098000000004</v>
      </c>
      <c r="C60" s="19">
        <v>200</v>
      </c>
      <c r="D60" s="19"/>
      <c r="E60" s="19"/>
    </row>
    <row r="61" spans="1:5" x14ac:dyDescent="0.3">
      <c r="A61" s="21" t="s">
        <v>71</v>
      </c>
      <c r="B61" s="19">
        <v>330</v>
      </c>
      <c r="C61" s="19">
        <v>330</v>
      </c>
      <c r="D61" s="19"/>
      <c r="E61" s="19"/>
    </row>
    <row r="62" spans="1:5" x14ac:dyDescent="0.3">
      <c r="A62" s="21" t="s">
        <v>72</v>
      </c>
      <c r="B62" s="19">
        <v>193.72067000000001</v>
      </c>
      <c r="C62" s="19"/>
      <c r="D62" s="19"/>
      <c r="E62" s="19"/>
    </row>
    <row r="63" spans="1:5" x14ac:dyDescent="0.3">
      <c r="A63" s="21" t="s">
        <v>73</v>
      </c>
      <c r="B63" s="19">
        <v>12901.010979999999</v>
      </c>
      <c r="C63" s="19"/>
      <c r="D63" s="19"/>
      <c r="E63" s="19"/>
    </row>
    <row r="64" spans="1:5" x14ac:dyDescent="0.3">
      <c r="A64" s="21" t="s">
        <v>74</v>
      </c>
      <c r="B64" s="19">
        <v>122.61436</v>
      </c>
      <c r="C64" s="19"/>
      <c r="D64" s="19"/>
      <c r="E64" s="19"/>
    </row>
    <row r="65" spans="1:5" x14ac:dyDescent="0.3">
      <c r="A65" s="21" t="s">
        <v>94</v>
      </c>
      <c r="B65" s="19">
        <v>1500000</v>
      </c>
      <c r="C65" s="19"/>
      <c r="D65" s="19"/>
      <c r="E65" s="19"/>
    </row>
    <row r="66" spans="1:5" x14ac:dyDescent="0.3">
      <c r="A66" s="23" t="s">
        <v>75</v>
      </c>
      <c r="B66" s="20">
        <f>627196.40169+B65</f>
        <v>2127196.4016899997</v>
      </c>
      <c r="C66" s="20">
        <v>24932.470669999999</v>
      </c>
      <c r="D66" s="20">
        <v>6320.1634299999996</v>
      </c>
      <c r="E66" s="20">
        <v>181828.94657999999</v>
      </c>
    </row>
  </sheetData>
  <mergeCells count="27">
    <mergeCell ref="A1:E1"/>
    <mergeCell ref="A2:E2"/>
    <mergeCell ref="A5:D5"/>
    <mergeCell ref="A27:D27"/>
    <mergeCell ref="A29:A30"/>
    <mergeCell ref="B29:B30"/>
    <mergeCell ref="C29:E29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view="pageBreakPreview" topLeftCell="A10" zoomScaleNormal="100" zoomScaleSheetLayoutView="100" workbookViewId="0">
      <selection activeCell="B15" sqref="B15"/>
    </sheetView>
  </sheetViews>
  <sheetFormatPr defaultRowHeight="14.4" x14ac:dyDescent="0.3"/>
  <cols>
    <col min="1" max="1" width="38.33203125" customWidth="1"/>
    <col min="2" max="2" width="13.109375" customWidth="1"/>
    <col min="3" max="3" width="13.44140625" customWidth="1"/>
    <col min="4" max="4" width="12.88671875" customWidth="1"/>
    <col min="5" max="5" width="13.109375" customWidth="1"/>
    <col min="6" max="6" width="13.77734375" customWidth="1"/>
    <col min="7" max="7" width="14.21875" customWidth="1"/>
    <col min="8" max="8" width="13.5546875" customWidth="1"/>
    <col min="9" max="9" width="13.77734375" customWidth="1"/>
    <col min="10" max="10" width="12.6640625" customWidth="1"/>
    <col min="11" max="11" width="11" customWidth="1"/>
    <col min="12" max="12" width="13.77734375" customWidth="1"/>
    <col min="13" max="13" width="13" customWidth="1"/>
    <col min="14" max="14" width="13.44140625" customWidth="1"/>
    <col min="15" max="15" width="13" customWidth="1"/>
    <col min="16" max="16" width="10.6640625" customWidth="1"/>
  </cols>
  <sheetData>
    <row r="1" spans="1:20" s="29" customFormat="1" ht="15.6" x14ac:dyDescent="0.3">
      <c r="A1" s="43" t="s">
        <v>40</v>
      </c>
      <c r="C1" s="30" t="s">
        <v>13</v>
      </c>
    </row>
    <row r="2" spans="1:20" x14ac:dyDescent="0.3">
      <c r="A2" s="38" t="str">
        <f>TEXT(EndData2,"[$-FC19]ДД.ММ.ГГГ")</f>
        <v>15.06.2017</v>
      </c>
      <c r="B2" s="38">
        <f>A2+1</f>
        <v>42902</v>
      </c>
      <c r="C2" s="44" t="str">
        <f>TEXT(B2,"[$-FC19]ДД.ММ.ГГГ")</f>
        <v>16.06.2017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>
        <v>15000</v>
      </c>
      <c r="I4" s="40"/>
      <c r="J4" s="40"/>
      <c r="K4" s="40"/>
      <c r="L4" s="40"/>
      <c r="M4" s="40"/>
      <c r="N4" s="40"/>
      <c r="O4" s="40"/>
      <c r="P4" s="26">
        <v>15000</v>
      </c>
      <c r="Q4" s="27"/>
      <c r="R4" s="27"/>
      <c r="S4" s="27"/>
      <c r="T4" s="27"/>
    </row>
    <row r="5" spans="1:20" ht="93" x14ac:dyDescent="0.3">
      <c r="A5" s="25" t="s">
        <v>32</v>
      </c>
      <c r="B5" s="40">
        <v>16265.6224</v>
      </c>
      <c r="C5" s="40">
        <v>225.119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26">
        <v>16490.741399999999</v>
      </c>
      <c r="Q5" s="27"/>
      <c r="R5" s="27"/>
      <c r="S5" s="27"/>
      <c r="T5" s="27"/>
    </row>
    <row r="6" spans="1:20" ht="66.599999999999994" x14ac:dyDescent="0.3">
      <c r="A6" s="25" t="s">
        <v>33</v>
      </c>
      <c r="B6" s="40"/>
      <c r="C6" s="40"/>
      <c r="D6" s="40"/>
      <c r="E6" s="40">
        <v>320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26">
        <v>320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1821.2078899999999</v>
      </c>
      <c r="C7" s="40">
        <v>1209.3936200000001</v>
      </c>
      <c r="D7" s="40"/>
      <c r="E7" s="40"/>
      <c r="F7" s="40"/>
      <c r="G7" s="40"/>
      <c r="H7" s="40">
        <v>99</v>
      </c>
      <c r="I7" s="40"/>
      <c r="J7" s="40"/>
      <c r="K7" s="40">
        <v>64.95</v>
      </c>
      <c r="L7" s="40"/>
      <c r="M7" s="40"/>
      <c r="N7" s="40"/>
      <c r="O7" s="40"/>
      <c r="P7" s="26">
        <v>3194.5515099999998</v>
      </c>
      <c r="Q7" s="27"/>
      <c r="R7" s="27"/>
      <c r="S7" s="27"/>
      <c r="T7" s="27"/>
    </row>
    <row r="8" spans="1:20" ht="159" x14ac:dyDescent="0.3">
      <c r="A8" s="25" t="s">
        <v>35</v>
      </c>
      <c r="B8" s="40"/>
      <c r="C8" s="40">
        <v>48.71949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26">
        <v>48.71949</v>
      </c>
      <c r="Q8" s="27"/>
      <c r="R8" s="27"/>
      <c r="S8" s="27"/>
      <c r="T8" s="27"/>
    </row>
    <row r="9" spans="1:20" ht="53.4" x14ac:dyDescent="0.3">
      <c r="A9" s="25" t="s">
        <v>36</v>
      </c>
      <c r="B9" s="40"/>
      <c r="C9" s="40"/>
      <c r="D9" s="40"/>
      <c r="E9" s="40"/>
      <c r="F9" s="40"/>
      <c r="G9" s="40"/>
      <c r="H9" s="40"/>
      <c r="I9" s="40"/>
      <c r="J9" s="40">
        <v>41738</v>
      </c>
      <c r="K9" s="40"/>
      <c r="L9" s="40"/>
      <c r="M9" s="40"/>
      <c r="N9" s="40"/>
      <c r="O9" s="40"/>
      <c r="P9" s="26">
        <v>41738</v>
      </c>
      <c r="Q9" s="27"/>
      <c r="R9" s="27"/>
      <c r="S9" s="27"/>
      <c r="T9" s="27"/>
    </row>
    <row r="10" spans="1:20" ht="40.200000000000003" x14ac:dyDescent="0.3">
      <c r="A10" s="25" t="s">
        <v>37</v>
      </c>
      <c r="B10" s="40"/>
      <c r="C10" s="40"/>
      <c r="D10" s="40">
        <v>26.160530000000001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>
        <v>-26.160530000000001</v>
      </c>
      <c r="P10" s="26"/>
      <c r="Q10" s="27"/>
      <c r="R10" s="27"/>
      <c r="S10" s="27"/>
      <c r="T10" s="27"/>
    </row>
    <row r="11" spans="1:20" ht="53.4" x14ac:dyDescent="0.3">
      <c r="A11" s="25" t="s">
        <v>38</v>
      </c>
      <c r="B11" s="40"/>
      <c r="C11" s="40">
        <v>1161.9322</v>
      </c>
      <c r="D11" s="40"/>
      <c r="E11" s="40"/>
      <c r="F11" s="40"/>
      <c r="G11" s="40"/>
      <c r="H11" s="40">
        <v>520.11099999999999</v>
      </c>
      <c r="I11" s="40"/>
      <c r="J11" s="40"/>
      <c r="K11" s="40"/>
      <c r="L11" s="40"/>
      <c r="M11" s="40"/>
      <c r="N11" s="40">
        <v>1301.06979</v>
      </c>
      <c r="O11" s="40"/>
      <c r="P11" s="26">
        <v>2983.1129900000001</v>
      </c>
      <c r="Q11" s="27"/>
      <c r="R11" s="27"/>
      <c r="S11" s="27"/>
      <c r="T11" s="27"/>
    </row>
    <row r="12" spans="1:20" x14ac:dyDescent="0.3">
      <c r="A12" s="33" t="s">
        <v>39</v>
      </c>
      <c r="B12" s="41">
        <v>18086.830290000002</v>
      </c>
      <c r="C12" s="41">
        <v>2645.1643100000001</v>
      </c>
      <c r="D12" s="41">
        <v>26.160530000000001</v>
      </c>
      <c r="E12" s="41">
        <v>320</v>
      </c>
      <c r="F12" s="41"/>
      <c r="G12" s="41"/>
      <c r="H12" s="41">
        <v>15619.111000000001</v>
      </c>
      <c r="I12" s="41"/>
      <c r="J12" s="41">
        <v>41738</v>
      </c>
      <c r="K12" s="41">
        <v>64.95</v>
      </c>
      <c r="L12" s="41"/>
      <c r="M12" s="41"/>
      <c r="N12" s="41">
        <v>1301.06979</v>
      </c>
      <c r="O12" s="41">
        <v>-26.160530000000001</v>
      </c>
      <c r="P12" s="26">
        <v>79775.125390000001</v>
      </c>
      <c r="Q12" s="34"/>
      <c r="R12" s="34"/>
      <c r="S12" s="34"/>
      <c r="T12" s="34"/>
    </row>
    <row r="14" spans="1:20" x14ac:dyDescent="0.3">
      <c r="A14" s="37" t="s">
        <v>30</v>
      </c>
      <c r="B14" s="36">
        <f>Учреждения!B66+'Муниципальные районы'!P12</f>
        <v>2206971.5270799999</v>
      </c>
    </row>
    <row r="15" spans="1:20" ht="32.25" customHeight="1" x14ac:dyDescent="0.3">
      <c r="A15" s="37" t="str">
        <f>CONCATENATE("Остатки бюджетных средств на ",C2,"г.")</f>
        <v>Остатки бюджетных средств на 16.06.2017г.</v>
      </c>
      <c r="B15" s="36">
        <v>1080465.52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2017-06-19T02:59:25Z</dcterms:modified>
</cp:coreProperties>
</file>