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Учреждения!$31:$32</definedName>
    <definedName name="_xlnm.Print_Area" localSheetId="1">'Муниципальные районы'!$A$1:$P$19</definedName>
    <definedName name="_xlnm.Print_Area" localSheetId="0">Учреждения!$A$1:$E$71</definedName>
  </definedNames>
  <calcPr calcId="162913" refMode="R1C1"/>
</workbook>
</file>

<file path=xl/calcChain.xml><?xml version="1.0" encoding="utf-8"?>
<calcChain xmlns="http://schemas.openxmlformats.org/spreadsheetml/2006/main">
  <c r="E29" i="1" l="1"/>
  <c r="E8" i="1" s="1"/>
  <c r="E19" i="1"/>
  <c r="E18" i="1"/>
  <c r="E17" i="1"/>
  <c r="E22" i="1"/>
  <c r="E27" i="1"/>
  <c r="E16" i="1"/>
  <c r="E15" i="1"/>
  <c r="E14" i="1"/>
  <c r="E28" i="1"/>
  <c r="E11" i="1"/>
  <c r="E26" i="1"/>
  <c r="E13" i="1"/>
  <c r="E25" i="1"/>
  <c r="E21" i="1"/>
  <c r="E24" i="1"/>
  <c r="E23" i="1"/>
  <c r="E10" i="1"/>
  <c r="E9" i="1" s="1"/>
  <c r="E20" i="1"/>
  <c r="E12" i="1"/>
  <c r="B17" i="2"/>
  <c r="B18" i="2"/>
  <c r="E5" i="1"/>
  <c r="A2" i="2" l="1"/>
  <c r="B2" i="2" s="1"/>
  <c r="C2" i="2" s="1"/>
  <c r="A18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<sst xmlns="http://schemas.openxmlformats.org/spreadsheetml/2006/main" count="102" uniqueCount="101">
  <si>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</si>
  <si>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</si>
  <si>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</si>
  <si>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</si>
  <si>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</si>
  <si>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</si>
  <si>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</si>
  <si>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</si>
  <si>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</si>
  <si>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</si>
  <si>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</si>
  <si>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</si>
  <si>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</si>
  <si>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</si>
  <si>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</si>
  <si>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</si>
  <si>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</si>
  <si>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</si>
  <si>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</si>
  <si>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</si>
  <si>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</si>
  <si>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</si>
  <si>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</si>
  <si>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</si>
  <si>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</si>
  <si>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</si>
  <si>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</si>
  <si>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</si>
  <si>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</si>
  <si>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</si>
  <si>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</si>
  <si>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</si>
  <si>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</si>
  <si>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Субвенции для осуществления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</si>
  <si>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для осуществления 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</si>
  <si>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Камчатском крае, по обеспечению дополнительного образования детей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</si>
  <si>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</si>
  <si>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</si>
  <si>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</si>
  <si>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для осуществления 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</si>
  <si>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</si>
  <si>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</si>
  <si>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Всего:</t>
  </si>
  <si>
    <t>29.06.2017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</si>
  <si>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</si>
  <si>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</si>
  <si>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</si>
  <si>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</si>
  <si>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</si>
  <si>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</si>
  <si>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</si>
  <si>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</si>
  <si>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</si>
  <si>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</si>
  <si>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</si>
  <si>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</si>
  <si>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</si>
  <si>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</si>
  <si>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</si>
  <si>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</si>
  <si>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</si>
  <si>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</si>
  <si>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</si>
  <si>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</si>
  <si>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</si>
  <si>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</si>
  <si>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Инспекция государственного технического надзора Камчатского края</t>
  </si>
  <si>
    <t>Инспекция государственного экологического надзора Камчатского края</t>
  </si>
  <si>
    <t>Избирательная комиссия Камчатского края</t>
  </si>
  <si>
    <t>Министерство экономического развития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</si>
  <si>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</si>
  <si>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</si>
  <si>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</si>
  <si>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</si>
  <si>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</si>
  <si>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</si>
  <si>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</si>
  <si>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</si>
  <si>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Агентство инвестиций и предпринимательства Камчатского края</t>
  </si>
  <si>
    <t>Агентство по обращению с отходами Камчатского края</t>
  </si>
  <si>
    <t>ИТОГО</t>
  </si>
  <si>
    <t>23.06.2017</t>
  </si>
  <si>
    <t>Межбюджетные трансферты, передаваемые бюджетам субъектов Российской Федерации  на обеспечение членов Совета Федерации и их помощников в субъектах Российской Федерации</t>
  </si>
  <si>
    <t>Единая субвенция бюджетам субъектов Российской Федерации и бюджету г. Байконура</t>
  </si>
  <si>
    <t xml:space="preserve"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 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</si>
  <si>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</si>
  <si>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</si>
  <si>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</si>
  <si>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Межбюджетные трансферты, передаваемые бюджетам субъектов Российской Федерации на выплату региональной доплаты к пенсии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</si>
  <si>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</si>
  <si>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</t>
  </si>
  <si>
    <t>Субвенции бюджетам субъектов Российской Федерации на осуществление отдельных полномочий в области лесных отношений</t>
  </si>
  <si>
    <t>Субсидии бюджетам субъектов Российской Федерации на  закупку авиационной услуги органами государственной власти субъектов Российской Федерации для оказания медицинской помощи с применением авиации</t>
  </si>
  <si>
    <t>Субсидии бюджетам субъектов Российской Федерации на реализацию мероприятий государственной программы Российской Федерации "Доступная среда" на 2011 - 2020 годы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</si>
  <si>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</si>
  <si>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</si>
  <si>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 xml:space="preserve">Межбюджетные трансферты, передаваемые бюджетам субъектов Российской Федерации  на обеспечение деятельности депутатов Государственной Думы и их помощников в избирательных округах </t>
  </si>
  <si>
    <t>Субсидии бюджетам субъектов Российской Федерации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</si>
  <si>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</si>
  <si>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Возврат прочих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</si>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</sst>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view="pageBreakPreview" zoomScaleNormal="100" zoomScaleSheetLayoutView="100" workbookViewId="0">
      <selection activeCell="E30" sqref="E30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81</v>
      </c>
      <c r="G1" s="32" t="str">
        <f>TEXT(F1,"[$-FC19]ДД ММММ")</f>
        <v>23 июня</v>
      </c>
      <c r="H1" s="32" t="str">
        <f>TEXT(F1,"[$-FC19]ДД.ММ.ГГГ \г")</f>
        <v>23.06.2017 г</v>
      </c>
    </row>
    <row r="2" spans="1:9" ht="15.6" x14ac:dyDescent="0.3">
      <c r="A2" s="45" t="str">
        <f>CONCATENATE("с ",G1," по ",G2,"ода")</f>
        <v>с 23 июня по 29 июня 2017 года</v>
      </c>
      <c r="B2" s="45"/>
      <c r="C2" s="45"/>
      <c r="D2" s="45"/>
      <c r="E2" s="45"/>
      <c r="F2" s="31" t="s">
        <v>43</v>
      </c>
      <c r="G2" s="32" t="str">
        <f>TEXT(F2,"[$-FC19]ДД ММММ ГГГ \г")</f>
        <v>29 июня 2017 г</v>
      </c>
      <c r="H2" s="32" t="str">
        <f>TEXT(F2,"[$-FC19]ДД.ММ.ГГГ \г")</f>
        <v>29.06.2017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23.06.2017 г.</v>
      </c>
      <c r="B5" s="47"/>
      <c r="C5" s="47"/>
      <c r="D5" s="48"/>
      <c r="E5" s="8">
        <f>651797</f>
        <v>651797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E29-E9</f>
        <v>356829.35590999998</v>
      </c>
    </row>
    <row r="9" spans="1:9" ht="15" customHeight="1" x14ac:dyDescent="0.3">
      <c r="A9" s="57" t="s">
        <v>4</v>
      </c>
      <c r="B9" s="56"/>
      <c r="C9" s="56"/>
      <c r="D9" s="56"/>
      <c r="E9" s="14">
        <f>SUM(E10:E28)</f>
        <v>88375.700000000012</v>
      </c>
    </row>
    <row r="10" spans="1:9" ht="28.8" customHeight="1" x14ac:dyDescent="0.3">
      <c r="A10" s="57" t="s">
        <v>82</v>
      </c>
      <c r="B10" s="56"/>
      <c r="C10" s="56"/>
      <c r="D10" s="56"/>
      <c r="E10" s="14">
        <f>20.8+0.6</f>
        <v>21.400000000000002</v>
      </c>
    </row>
    <row r="11" spans="1:9" ht="15" customHeight="1" x14ac:dyDescent="0.3">
      <c r="A11" s="57" t="s">
        <v>83</v>
      </c>
      <c r="B11" s="56"/>
      <c r="C11" s="56"/>
      <c r="D11" s="56"/>
      <c r="E11" s="14">
        <f>230+1291.7+985.3+291.9</f>
        <v>2798.9</v>
      </c>
    </row>
    <row r="12" spans="1:9" ht="25.8" customHeight="1" x14ac:dyDescent="0.3">
      <c r="A12" s="57" t="s">
        <v>84</v>
      </c>
      <c r="B12" s="56"/>
      <c r="C12" s="56"/>
      <c r="D12" s="56"/>
      <c r="E12" s="14">
        <f>234.1</f>
        <v>234.1</v>
      </c>
    </row>
    <row r="13" spans="1:9" ht="27" customHeight="1" x14ac:dyDescent="0.3">
      <c r="A13" s="57" t="s">
        <v>85</v>
      </c>
      <c r="B13" s="56"/>
      <c r="C13" s="56"/>
      <c r="D13" s="56"/>
      <c r="E13" s="14">
        <f>148+165.6+270</f>
        <v>583.6</v>
      </c>
    </row>
    <row r="14" spans="1:9" ht="27.6" customHeight="1" x14ac:dyDescent="0.3">
      <c r="A14" s="57" t="s">
        <v>86</v>
      </c>
      <c r="B14" s="56"/>
      <c r="C14" s="56"/>
      <c r="D14" s="56"/>
      <c r="E14" s="14">
        <f>100.1+51.1+0.6+1.6+6561</f>
        <v>6714.4</v>
      </c>
    </row>
    <row r="15" spans="1:9" ht="43.2" customHeight="1" x14ac:dyDescent="0.3">
      <c r="A15" s="57" t="s">
        <v>87</v>
      </c>
      <c r="B15" s="56"/>
      <c r="C15" s="56"/>
      <c r="D15" s="56"/>
      <c r="E15" s="14">
        <f>27.8+46.5+362.2</f>
        <v>436.5</v>
      </c>
    </row>
    <row r="16" spans="1:9" ht="28.2" customHeight="1" x14ac:dyDescent="0.3">
      <c r="A16" s="57" t="s">
        <v>88</v>
      </c>
      <c r="B16" s="56"/>
      <c r="C16" s="56"/>
      <c r="D16" s="56"/>
      <c r="E16" s="14">
        <f>9669.3+970.7</f>
        <v>10640</v>
      </c>
    </row>
    <row r="17" spans="1:5" ht="27.6" customHeight="1" x14ac:dyDescent="0.3">
      <c r="A17" s="57" t="s">
        <v>89</v>
      </c>
      <c r="B17" s="56"/>
      <c r="C17" s="56"/>
      <c r="D17" s="56"/>
      <c r="E17" s="14">
        <f>1109.5+482+368.8+150.3+254.9</f>
        <v>2365.5</v>
      </c>
    </row>
    <row r="18" spans="1:5" ht="26.4" customHeight="1" x14ac:dyDescent="0.3">
      <c r="A18" s="57" t="s">
        <v>90</v>
      </c>
      <c r="B18" s="56"/>
      <c r="C18" s="56"/>
      <c r="D18" s="56"/>
      <c r="E18" s="14">
        <f>26+24.1</f>
        <v>50.1</v>
      </c>
    </row>
    <row r="19" spans="1:5" ht="26.4" customHeight="1" x14ac:dyDescent="0.3">
      <c r="A19" s="57" t="s">
        <v>91</v>
      </c>
      <c r="B19" s="56"/>
      <c r="C19" s="56"/>
      <c r="D19" s="56"/>
      <c r="E19" s="14">
        <f>363+775.3+810.7+2747.1+7138.7</f>
        <v>11834.8</v>
      </c>
    </row>
    <row r="20" spans="1:5" ht="27" customHeight="1" x14ac:dyDescent="0.3">
      <c r="A20" s="57" t="s">
        <v>92</v>
      </c>
      <c r="B20" s="56"/>
      <c r="C20" s="56"/>
      <c r="D20" s="56"/>
      <c r="E20" s="14">
        <f>3137.8</f>
        <v>3137.8</v>
      </c>
    </row>
    <row r="21" spans="1:5" ht="29.4" customHeight="1" x14ac:dyDescent="0.3">
      <c r="A21" s="57" t="s">
        <v>93</v>
      </c>
      <c r="B21" s="56"/>
      <c r="C21" s="56"/>
      <c r="D21" s="56"/>
      <c r="E21" s="14">
        <f>263.7+872.1</f>
        <v>1135.8</v>
      </c>
    </row>
    <row r="22" spans="1:5" ht="30.6" customHeight="1" x14ac:dyDescent="0.3">
      <c r="A22" s="57" t="s">
        <v>94</v>
      </c>
      <c r="B22" s="56"/>
      <c r="C22" s="56"/>
      <c r="D22" s="56"/>
      <c r="E22" s="14">
        <f>9.2+87.7</f>
        <v>96.9</v>
      </c>
    </row>
    <row r="23" spans="1:5" ht="26.4" customHeight="1" x14ac:dyDescent="0.3">
      <c r="A23" s="57" t="s">
        <v>95</v>
      </c>
      <c r="B23" s="56"/>
      <c r="C23" s="56"/>
      <c r="D23" s="56"/>
      <c r="E23" s="14">
        <f>5000</f>
        <v>5000</v>
      </c>
    </row>
    <row r="24" spans="1:5" ht="31.2" customHeight="1" x14ac:dyDescent="0.3">
      <c r="A24" s="57" t="s">
        <v>96</v>
      </c>
      <c r="B24" s="56"/>
      <c r="C24" s="56"/>
      <c r="D24" s="56"/>
      <c r="E24" s="14">
        <f>0.2</f>
        <v>0.2</v>
      </c>
    </row>
    <row r="25" spans="1:5" ht="31.2" customHeight="1" x14ac:dyDescent="0.3">
      <c r="A25" s="57" t="s">
        <v>97</v>
      </c>
      <c r="B25" s="56"/>
      <c r="C25" s="56"/>
      <c r="D25" s="56"/>
      <c r="E25" s="14">
        <f>13042.4</f>
        <v>13042.4</v>
      </c>
    </row>
    <row r="26" spans="1:5" ht="30.6" customHeight="1" x14ac:dyDescent="0.3">
      <c r="A26" s="57" t="s">
        <v>98</v>
      </c>
      <c r="B26" s="56"/>
      <c r="C26" s="56"/>
      <c r="D26" s="56"/>
      <c r="E26" s="14">
        <f>269.2</f>
        <v>269.2</v>
      </c>
    </row>
    <row r="27" spans="1:5" ht="29.4" customHeight="1" x14ac:dyDescent="0.3">
      <c r="A27" s="57" t="s">
        <v>99</v>
      </c>
      <c r="B27" s="56"/>
      <c r="C27" s="56"/>
      <c r="D27" s="56"/>
      <c r="E27" s="14">
        <f>8.7-47.3-2.5+55.2</f>
        <v>14.100000000000009</v>
      </c>
    </row>
    <row r="28" spans="1:5" ht="27" customHeight="1" x14ac:dyDescent="0.3">
      <c r="A28" s="57" t="s">
        <v>100</v>
      </c>
      <c r="B28" s="56"/>
      <c r="C28" s="56"/>
      <c r="D28" s="56"/>
      <c r="E28" s="14">
        <f>30000</f>
        <v>30000</v>
      </c>
    </row>
    <row r="29" spans="1:5" x14ac:dyDescent="0.3">
      <c r="A29" s="49" t="s">
        <v>5</v>
      </c>
      <c r="B29" s="50"/>
      <c r="C29" s="50"/>
      <c r="D29" s="50"/>
      <c r="E29" s="13">
        <f>'Муниципальные районы'!B18-Учреждения!E5+'Муниципальные районы'!B17</f>
        <v>445205.05591</v>
      </c>
    </row>
    <row r="30" spans="1:5" x14ac:dyDescent="0.3">
      <c r="A30" s="15"/>
      <c r="B30" s="16"/>
      <c r="C30" s="16"/>
      <c r="D30" s="6"/>
      <c r="E30" s="17"/>
    </row>
    <row r="31" spans="1:5" x14ac:dyDescent="0.3">
      <c r="A31" s="51" t="s">
        <v>14</v>
      </c>
      <c r="B31" s="53" t="s">
        <v>6</v>
      </c>
      <c r="C31" s="54" t="s">
        <v>7</v>
      </c>
      <c r="D31" s="54"/>
      <c r="E31" s="54"/>
    </row>
    <row r="32" spans="1:5" ht="82.8" x14ac:dyDescent="0.3">
      <c r="A32" s="52"/>
      <c r="B32" s="53"/>
      <c r="C32" s="18" t="s">
        <v>8</v>
      </c>
      <c r="D32" s="18" t="s">
        <v>9</v>
      </c>
      <c r="E32" s="18" t="s">
        <v>10</v>
      </c>
    </row>
    <row r="33" spans="1:5" x14ac:dyDescent="0.3">
      <c r="A33" s="21" t="s">
        <v>44</v>
      </c>
      <c r="B33" s="19">
        <v>2174.2880500000001</v>
      </c>
      <c r="C33" s="19"/>
      <c r="D33" s="19">
        <v>84.059569999999994</v>
      </c>
      <c r="E33" s="19">
        <v>949.71455000000003</v>
      </c>
    </row>
    <row r="34" spans="1:5" x14ac:dyDescent="0.3">
      <c r="A34" s="21" t="s">
        <v>45</v>
      </c>
      <c r="B34" s="19">
        <v>2634.7</v>
      </c>
      <c r="C34" s="19">
        <v>2100</v>
      </c>
      <c r="D34" s="19">
        <v>404.7</v>
      </c>
      <c r="E34" s="19"/>
    </row>
    <row r="35" spans="1:5" x14ac:dyDescent="0.3">
      <c r="A35" s="21" t="s">
        <v>46</v>
      </c>
      <c r="B35" s="19">
        <v>2350</v>
      </c>
      <c r="C35" s="19">
        <v>2200</v>
      </c>
      <c r="D35" s="19">
        <v>150</v>
      </c>
      <c r="E35" s="19"/>
    </row>
    <row r="36" spans="1:5" x14ac:dyDescent="0.3">
      <c r="A36" s="21" t="s">
        <v>47</v>
      </c>
      <c r="B36" s="19">
        <v>12820.89734</v>
      </c>
      <c r="C36" s="19">
        <v>7623.8684300000004</v>
      </c>
      <c r="D36" s="19">
        <v>2631.9219600000001</v>
      </c>
      <c r="E36" s="19"/>
    </row>
    <row r="37" spans="1:5" ht="27.6" x14ac:dyDescent="0.3">
      <c r="A37" s="21" t="s">
        <v>48</v>
      </c>
      <c r="B37" s="19">
        <v>19142.162560000001</v>
      </c>
      <c r="C37" s="19"/>
      <c r="D37" s="19"/>
      <c r="E37" s="19"/>
    </row>
    <row r="38" spans="1:5" x14ac:dyDescent="0.3">
      <c r="A38" s="21" t="s">
        <v>49</v>
      </c>
      <c r="B38" s="19">
        <v>218.82637</v>
      </c>
      <c r="C38" s="19"/>
      <c r="D38" s="19"/>
      <c r="E38" s="19"/>
    </row>
    <row r="39" spans="1:5" x14ac:dyDescent="0.3">
      <c r="A39" s="21" t="s">
        <v>50</v>
      </c>
      <c r="B39" s="19">
        <v>685.19550000000004</v>
      </c>
      <c r="C39" s="19">
        <v>400</v>
      </c>
      <c r="D39" s="19">
        <v>220</v>
      </c>
      <c r="E39" s="19"/>
    </row>
    <row r="40" spans="1:5" ht="27.6" x14ac:dyDescent="0.3">
      <c r="A40" s="21" t="s">
        <v>51</v>
      </c>
      <c r="B40" s="19">
        <v>1912.5790300000001</v>
      </c>
      <c r="C40" s="19"/>
      <c r="D40" s="19"/>
      <c r="E40" s="19">
        <v>1815.3150000000001</v>
      </c>
    </row>
    <row r="41" spans="1:5" x14ac:dyDescent="0.3">
      <c r="A41" s="21" t="s">
        <v>52</v>
      </c>
      <c r="B41" s="19">
        <v>827.99396000000002</v>
      </c>
      <c r="C41" s="19">
        <v>400</v>
      </c>
      <c r="D41" s="19"/>
      <c r="E41" s="19"/>
    </row>
    <row r="42" spans="1:5" x14ac:dyDescent="0.3">
      <c r="A42" s="21" t="s">
        <v>53</v>
      </c>
      <c r="B42" s="19">
        <v>17653.278620000001</v>
      </c>
      <c r="C42" s="19">
        <v>2000</v>
      </c>
      <c r="D42" s="19">
        <v>1110</v>
      </c>
      <c r="E42" s="19"/>
    </row>
    <row r="43" spans="1:5" x14ac:dyDescent="0.3">
      <c r="A43" s="21" t="s">
        <v>54</v>
      </c>
      <c r="B43" s="19">
        <v>48720.92093</v>
      </c>
      <c r="C43" s="19">
        <v>3427.52936</v>
      </c>
      <c r="D43" s="19">
        <v>1591.65383</v>
      </c>
      <c r="E43" s="19">
        <v>435.5505</v>
      </c>
    </row>
    <row r="44" spans="1:5" x14ac:dyDescent="0.3">
      <c r="A44" s="21" t="s">
        <v>55</v>
      </c>
      <c r="B44" s="19">
        <v>32348.52087</v>
      </c>
      <c r="C44" s="19">
        <v>5381.0850600000003</v>
      </c>
      <c r="D44" s="19">
        <v>2305.2544800000001</v>
      </c>
      <c r="E44" s="19">
        <v>-689.5412</v>
      </c>
    </row>
    <row r="45" spans="1:5" x14ac:dyDescent="0.3">
      <c r="A45" s="21" t="s">
        <v>56</v>
      </c>
      <c r="B45" s="19">
        <v>3288.1244299999998</v>
      </c>
      <c r="C45" s="19">
        <v>1550.58734</v>
      </c>
      <c r="D45" s="19">
        <v>1076.0715</v>
      </c>
      <c r="E45" s="19">
        <v>302.39</v>
      </c>
    </row>
    <row r="46" spans="1:5" x14ac:dyDescent="0.3">
      <c r="A46" s="21" t="s">
        <v>57</v>
      </c>
      <c r="B46" s="19">
        <v>-3.1220500000000002</v>
      </c>
      <c r="C46" s="19"/>
      <c r="D46" s="19"/>
      <c r="E46" s="19"/>
    </row>
    <row r="47" spans="1:5" ht="27.6" x14ac:dyDescent="0.3">
      <c r="A47" s="21" t="s">
        <v>58</v>
      </c>
      <c r="B47" s="19">
        <v>6984.0213400000002</v>
      </c>
      <c r="C47" s="19">
        <v>3127</v>
      </c>
      <c r="D47" s="19">
        <v>558.89026999999999</v>
      </c>
      <c r="E47" s="19"/>
    </row>
    <row r="48" spans="1:5" x14ac:dyDescent="0.3">
      <c r="A48" s="21" t="s">
        <v>59</v>
      </c>
      <c r="B48" s="19">
        <v>1138.5830000000001</v>
      </c>
      <c r="C48" s="19">
        <v>817.35</v>
      </c>
      <c r="D48" s="19">
        <v>176.58</v>
      </c>
      <c r="E48" s="19"/>
    </row>
    <row r="49" spans="1:5" x14ac:dyDescent="0.3">
      <c r="A49" s="21" t="s">
        <v>60</v>
      </c>
      <c r="B49" s="19">
        <v>3431.7154999999998</v>
      </c>
      <c r="C49" s="19">
        <v>1920.2512400000001</v>
      </c>
      <c r="D49" s="19">
        <v>831.41182000000003</v>
      </c>
      <c r="E49" s="19"/>
    </row>
    <row r="50" spans="1:5" x14ac:dyDescent="0.3">
      <c r="A50" s="21" t="s">
        <v>61</v>
      </c>
      <c r="B50" s="19">
        <v>1097.5866100000001</v>
      </c>
      <c r="C50" s="19">
        <v>763.02035999999998</v>
      </c>
      <c r="D50" s="19">
        <v>334.11624999999998</v>
      </c>
      <c r="E50" s="19"/>
    </row>
    <row r="51" spans="1:5" x14ac:dyDescent="0.3">
      <c r="A51" s="21" t="s">
        <v>62</v>
      </c>
      <c r="B51" s="19">
        <v>1997.38229</v>
      </c>
      <c r="C51" s="19">
        <v>969.59587999999997</v>
      </c>
      <c r="D51" s="19">
        <v>625.21433999999999</v>
      </c>
      <c r="E51" s="19"/>
    </row>
    <row r="52" spans="1:5" ht="27.6" x14ac:dyDescent="0.3">
      <c r="A52" s="21" t="s">
        <v>63</v>
      </c>
      <c r="B52" s="19">
        <v>273.49198000000001</v>
      </c>
      <c r="C52" s="19"/>
      <c r="D52" s="19"/>
      <c r="E52" s="19">
        <v>184.33698000000001</v>
      </c>
    </row>
    <row r="53" spans="1:5" x14ac:dyDescent="0.3">
      <c r="A53" s="21" t="s">
        <v>64</v>
      </c>
      <c r="B53" s="19">
        <v>868.55826000000002</v>
      </c>
      <c r="C53" s="19">
        <v>353.10838999999999</v>
      </c>
      <c r="D53" s="19">
        <v>400</v>
      </c>
      <c r="E53" s="19"/>
    </row>
    <row r="54" spans="1:5" x14ac:dyDescent="0.3">
      <c r="A54" s="21" t="s">
        <v>65</v>
      </c>
      <c r="B54" s="19">
        <v>89350.266029999999</v>
      </c>
      <c r="C54" s="19">
        <v>410</v>
      </c>
      <c r="D54" s="19">
        <v>375</v>
      </c>
      <c r="E54" s="19"/>
    </row>
    <row r="55" spans="1:5" x14ac:dyDescent="0.3">
      <c r="A55" s="21" t="s">
        <v>66</v>
      </c>
      <c r="B55" s="19">
        <v>700</v>
      </c>
      <c r="C55" s="19">
        <v>700</v>
      </c>
      <c r="D55" s="19"/>
      <c r="E55" s="19"/>
    </row>
    <row r="56" spans="1:5" x14ac:dyDescent="0.3">
      <c r="A56" s="21" t="s">
        <v>67</v>
      </c>
      <c r="B56" s="19">
        <v>35</v>
      </c>
      <c r="C56" s="19">
        <v>15</v>
      </c>
      <c r="D56" s="19"/>
      <c r="E56" s="19"/>
    </row>
    <row r="57" spans="1:5" x14ac:dyDescent="0.3">
      <c r="A57" s="21" t="s">
        <v>68</v>
      </c>
      <c r="B57" s="19">
        <v>7370.11913</v>
      </c>
      <c r="C57" s="19">
        <v>5649.2379000000001</v>
      </c>
      <c r="D57" s="19">
        <v>1032.0812800000001</v>
      </c>
      <c r="E57" s="19"/>
    </row>
    <row r="58" spans="1:5" x14ac:dyDescent="0.3">
      <c r="A58" s="21" t="s">
        <v>69</v>
      </c>
      <c r="B58" s="19">
        <v>7484.8997499999996</v>
      </c>
      <c r="C58" s="19">
        <v>95</v>
      </c>
      <c r="D58" s="19">
        <v>30</v>
      </c>
      <c r="E58" s="19"/>
    </row>
    <row r="59" spans="1:5" ht="27.6" x14ac:dyDescent="0.3">
      <c r="A59" s="21" t="s">
        <v>70</v>
      </c>
      <c r="B59" s="19">
        <v>234.29327000000001</v>
      </c>
      <c r="C59" s="19">
        <v>172.78210999999999</v>
      </c>
      <c r="D59" s="19">
        <v>52.180199999999999</v>
      </c>
      <c r="E59" s="19"/>
    </row>
    <row r="60" spans="1:5" x14ac:dyDescent="0.3">
      <c r="A60" s="21" t="s">
        <v>71</v>
      </c>
      <c r="B60" s="19">
        <v>2289.90182</v>
      </c>
      <c r="C60" s="19">
        <v>1407.03</v>
      </c>
      <c r="D60" s="19">
        <v>481.11500000000001</v>
      </c>
      <c r="E60" s="19">
        <v>102.75682</v>
      </c>
    </row>
    <row r="61" spans="1:5" x14ac:dyDescent="0.3">
      <c r="A61" s="21" t="s">
        <v>72</v>
      </c>
      <c r="B61" s="19">
        <v>2225.16</v>
      </c>
      <c r="C61" s="19">
        <v>1243</v>
      </c>
      <c r="D61" s="19">
        <v>575</v>
      </c>
      <c r="E61" s="19"/>
    </row>
    <row r="62" spans="1:5" x14ac:dyDescent="0.3">
      <c r="A62" s="21" t="s">
        <v>73</v>
      </c>
      <c r="B62" s="19">
        <v>-7015.4215400000003</v>
      </c>
      <c r="C62" s="19">
        <v>-390.53055999999998</v>
      </c>
      <c r="D62" s="19">
        <v>-125.45687</v>
      </c>
      <c r="E62" s="19">
        <v>-410</v>
      </c>
    </row>
    <row r="63" spans="1:5" x14ac:dyDescent="0.3">
      <c r="A63" s="21" t="s">
        <v>74</v>
      </c>
      <c r="B63" s="19">
        <v>13813.21751</v>
      </c>
      <c r="C63" s="19">
        <v>5217.4586399999998</v>
      </c>
      <c r="D63" s="19">
        <v>2084.3967499999999</v>
      </c>
      <c r="E63" s="19"/>
    </row>
    <row r="64" spans="1:5" x14ac:dyDescent="0.3">
      <c r="A64" s="21" t="s">
        <v>75</v>
      </c>
      <c r="B64" s="19">
        <v>2016.367</v>
      </c>
      <c r="C64" s="19">
        <v>1539.367</v>
      </c>
      <c r="D64" s="19">
        <v>377</v>
      </c>
      <c r="E64" s="19"/>
    </row>
    <row r="65" spans="1:5" x14ac:dyDescent="0.3">
      <c r="A65" s="21" t="s">
        <v>76</v>
      </c>
      <c r="B65" s="19">
        <v>1459.854</v>
      </c>
      <c r="C65" s="19">
        <v>864.7</v>
      </c>
      <c r="D65" s="19">
        <v>309.94</v>
      </c>
      <c r="E65" s="19"/>
    </row>
    <row r="66" spans="1:5" x14ac:dyDescent="0.3">
      <c r="A66" s="21" t="s">
        <v>77</v>
      </c>
      <c r="B66" s="19">
        <v>26.5</v>
      </c>
      <c r="C66" s="19">
        <v>26.5</v>
      </c>
      <c r="D66" s="19"/>
      <c r="E66" s="19"/>
    </row>
    <row r="67" spans="1:5" x14ac:dyDescent="0.3">
      <c r="A67" s="21" t="s">
        <v>78</v>
      </c>
      <c r="B67" s="19">
        <v>2382.4367000000002</v>
      </c>
      <c r="C67" s="19">
        <v>1700</v>
      </c>
      <c r="D67" s="19">
        <v>530</v>
      </c>
      <c r="E67" s="19"/>
    </row>
    <row r="68" spans="1:5" x14ac:dyDescent="0.3">
      <c r="A68" s="21" t="s">
        <v>79</v>
      </c>
      <c r="B68" s="19">
        <v>78.77</v>
      </c>
      <c r="C68" s="19"/>
      <c r="D68" s="19">
        <v>77</v>
      </c>
      <c r="E68" s="19"/>
    </row>
    <row r="69" spans="1:5" x14ac:dyDescent="0.3">
      <c r="A69" s="23" t="s">
        <v>80</v>
      </c>
      <c r="B69" s="20">
        <v>283017.06825999997</v>
      </c>
      <c r="C69" s="20">
        <v>51682.941149999999</v>
      </c>
      <c r="D69" s="20">
        <v>18298.130379999999</v>
      </c>
      <c r="E69" s="20">
        <v>2690.5226499999999</v>
      </c>
    </row>
  </sheetData>
  <mergeCells count="29">
    <mergeCell ref="A28:D28"/>
    <mergeCell ref="A23:D23"/>
    <mergeCell ref="A24:D24"/>
    <mergeCell ref="A25:D25"/>
    <mergeCell ref="A26:D26"/>
    <mergeCell ref="A27:D27"/>
    <mergeCell ref="A20:D20"/>
    <mergeCell ref="A21:D21"/>
    <mergeCell ref="A22:D22"/>
    <mergeCell ref="A15:D15"/>
    <mergeCell ref="A16:D16"/>
    <mergeCell ref="A17:D17"/>
    <mergeCell ref="A18:D18"/>
    <mergeCell ref="A19:D19"/>
    <mergeCell ref="A1:E1"/>
    <mergeCell ref="A2:E2"/>
    <mergeCell ref="A5:D5"/>
    <mergeCell ref="A29:D29"/>
    <mergeCell ref="A31:A32"/>
    <mergeCell ref="B31:B32"/>
    <mergeCell ref="C31:E31"/>
    <mergeCell ref="A7:D7"/>
    <mergeCell ref="A8:D8"/>
    <mergeCell ref="A9:D9"/>
    <mergeCell ref="A10:D10"/>
    <mergeCell ref="A11:D11"/>
    <mergeCell ref="A12:D12"/>
    <mergeCell ref="A13:D13"/>
    <mergeCell ref="A14:D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BreakPreview" topLeftCell="A16" zoomScaleNormal="100" zoomScaleSheetLayoutView="100" workbookViewId="0">
      <selection activeCell="B18" sqref="B18"/>
    </sheetView>
  </sheetViews>
  <sheetFormatPr defaultRowHeight="14.4" x14ac:dyDescent="0.3"/>
  <cols>
    <col min="1" max="1" width="38.33203125" customWidth="1"/>
    <col min="2" max="2" width="13.109375" customWidth="1"/>
    <col min="3" max="4" width="13.77734375" customWidth="1"/>
    <col min="5" max="5" width="13.109375" customWidth="1"/>
    <col min="6" max="6" width="13.88671875" customWidth="1"/>
    <col min="7" max="7" width="14.33203125" customWidth="1"/>
    <col min="8" max="9" width="13.5546875" customWidth="1"/>
    <col min="10" max="10" width="12.6640625" customWidth="1"/>
    <col min="11" max="11" width="11" customWidth="1"/>
    <col min="12" max="13" width="12.88671875" customWidth="1"/>
    <col min="14" max="14" width="13.5546875" customWidth="1"/>
    <col min="15" max="15" width="13.6640625" customWidth="1"/>
    <col min="16" max="16" width="10.44140625" customWidth="1"/>
  </cols>
  <sheetData>
    <row r="1" spans="1:20" s="29" customFormat="1" ht="15.6" x14ac:dyDescent="0.3">
      <c r="A1" s="43" t="s">
        <v>43</v>
      </c>
      <c r="C1" s="30" t="s">
        <v>13</v>
      </c>
    </row>
    <row r="2" spans="1:20" x14ac:dyDescent="0.3">
      <c r="A2" s="38" t="str">
        <f>TEXT(EndData2,"[$-FC19]ДД.ММ.ГГГ")</f>
        <v>29.06.2017</v>
      </c>
      <c r="B2" s="38">
        <f>A2+1</f>
        <v>42916</v>
      </c>
      <c r="C2" s="44" t="str">
        <f>TEXT(B2,"[$-FC19]ДД.ММ.ГГГ")</f>
        <v>30.06.2017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>
        <v>30711.99783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26">
        <v>30711.99783</v>
      </c>
      <c r="Q4" s="27"/>
      <c r="R4" s="27"/>
      <c r="S4" s="27"/>
      <c r="T4" s="27"/>
    </row>
    <row r="5" spans="1:20" ht="93" x14ac:dyDescent="0.3">
      <c r="A5" s="25" t="s">
        <v>32</v>
      </c>
      <c r="B5" s="40"/>
      <c r="C5" s="40"/>
      <c r="D5" s="40">
        <v>500</v>
      </c>
      <c r="E5" s="40"/>
      <c r="F5" s="40"/>
      <c r="G5" s="40">
        <v>-3170.5750800000001</v>
      </c>
      <c r="H5" s="40"/>
      <c r="I5" s="40"/>
      <c r="J5" s="40"/>
      <c r="K5" s="40">
        <v>250</v>
      </c>
      <c r="L5" s="40">
        <v>250</v>
      </c>
      <c r="M5" s="40"/>
      <c r="N5" s="40"/>
      <c r="O5" s="40"/>
      <c r="P5" s="26">
        <v>-2170.5750800000001</v>
      </c>
      <c r="Q5" s="27"/>
      <c r="R5" s="27"/>
      <c r="S5" s="27"/>
      <c r="T5" s="27"/>
    </row>
    <row r="6" spans="1:20" ht="79.8" x14ac:dyDescent="0.3">
      <c r="A6" s="25" t="s">
        <v>33</v>
      </c>
      <c r="B6" s="40">
        <v>1947.98</v>
      </c>
      <c r="C6" s="40">
        <v>300</v>
      </c>
      <c r="D6" s="40"/>
      <c r="E6" s="40"/>
      <c r="F6" s="40"/>
      <c r="G6" s="40"/>
      <c r="H6" s="40">
        <v>105.312</v>
      </c>
      <c r="I6" s="40">
        <v>159</v>
      </c>
      <c r="J6" s="40">
        <v>135.88900000000001</v>
      </c>
      <c r="K6" s="40">
        <v>10.6</v>
      </c>
      <c r="L6" s="40"/>
      <c r="M6" s="40">
        <v>148.16999999999999</v>
      </c>
      <c r="N6" s="40"/>
      <c r="O6" s="40"/>
      <c r="P6" s="26">
        <v>2806.951</v>
      </c>
      <c r="Q6" s="27"/>
      <c r="R6" s="27"/>
      <c r="S6" s="27"/>
      <c r="T6" s="27"/>
    </row>
    <row r="7" spans="1:20" ht="317.39999999999998" x14ac:dyDescent="0.3">
      <c r="A7" s="25" t="s">
        <v>34</v>
      </c>
      <c r="B7" s="40">
        <v>12200</v>
      </c>
      <c r="C7" s="40">
        <v>10308.51081</v>
      </c>
      <c r="D7" s="40"/>
      <c r="E7" s="40"/>
      <c r="F7" s="40"/>
      <c r="G7" s="40"/>
      <c r="H7" s="40">
        <v>942.28287</v>
      </c>
      <c r="I7" s="40">
        <v>102.3</v>
      </c>
      <c r="J7" s="40">
        <v>4165.1456099999996</v>
      </c>
      <c r="K7" s="40">
        <v>1740</v>
      </c>
      <c r="L7" s="40"/>
      <c r="M7" s="40"/>
      <c r="N7" s="40"/>
      <c r="O7" s="40"/>
      <c r="P7" s="26">
        <v>29458.239290000001</v>
      </c>
      <c r="Q7" s="27"/>
      <c r="R7" s="27"/>
      <c r="S7" s="27"/>
      <c r="T7" s="27"/>
    </row>
    <row r="8" spans="1:20" ht="159" x14ac:dyDescent="0.3">
      <c r="A8" s="25" t="s">
        <v>35</v>
      </c>
      <c r="B8" s="40">
        <v>76098.828299999994</v>
      </c>
      <c r="C8" s="40">
        <v>41000</v>
      </c>
      <c r="D8" s="40"/>
      <c r="E8" s="40"/>
      <c r="F8" s="40"/>
      <c r="G8" s="40">
        <v>4980</v>
      </c>
      <c r="H8" s="40">
        <v>3500</v>
      </c>
      <c r="I8" s="40">
        <v>510</v>
      </c>
      <c r="J8" s="40">
        <v>8965</v>
      </c>
      <c r="K8" s="40">
        <v>2764.5940000000001</v>
      </c>
      <c r="L8" s="40"/>
      <c r="M8" s="40"/>
      <c r="N8" s="40"/>
      <c r="O8" s="40"/>
      <c r="P8" s="26">
        <v>137818.42230000001</v>
      </c>
      <c r="Q8" s="27"/>
      <c r="R8" s="27"/>
      <c r="S8" s="27"/>
      <c r="T8" s="27"/>
    </row>
    <row r="9" spans="1:20" ht="93" x14ac:dyDescent="0.3">
      <c r="A9" s="25" t="s">
        <v>36</v>
      </c>
      <c r="B9" s="40">
        <v>207.44395</v>
      </c>
      <c r="C9" s="40"/>
      <c r="D9" s="40"/>
      <c r="E9" s="40"/>
      <c r="F9" s="40"/>
      <c r="G9" s="40"/>
      <c r="H9" s="40"/>
      <c r="I9" s="40"/>
      <c r="J9" s="40">
        <v>1338</v>
      </c>
      <c r="K9" s="40"/>
      <c r="L9" s="40"/>
      <c r="M9" s="40"/>
      <c r="N9" s="40"/>
      <c r="O9" s="40"/>
      <c r="P9" s="26">
        <v>1545.4439500000001</v>
      </c>
      <c r="Q9" s="27"/>
      <c r="R9" s="27"/>
      <c r="S9" s="27"/>
      <c r="T9" s="27"/>
    </row>
    <row r="10" spans="1:20" ht="132.6" x14ac:dyDescent="0.3">
      <c r="A10" s="25" t="s">
        <v>37</v>
      </c>
      <c r="B10" s="40"/>
      <c r="C10" s="40"/>
      <c r="D10" s="40"/>
      <c r="E10" s="40"/>
      <c r="F10" s="40"/>
      <c r="G10" s="40"/>
      <c r="H10" s="40">
        <v>3.7240000000000002</v>
      </c>
      <c r="I10" s="40"/>
      <c r="J10" s="40">
        <v>3.7250000000000001</v>
      </c>
      <c r="K10" s="40">
        <v>4.0101599999999999</v>
      </c>
      <c r="L10" s="40"/>
      <c r="M10" s="40"/>
      <c r="N10" s="40"/>
      <c r="O10" s="40"/>
      <c r="P10" s="26">
        <v>11.459160000000001</v>
      </c>
      <c r="Q10" s="27"/>
      <c r="R10" s="27"/>
      <c r="S10" s="27"/>
      <c r="T10" s="27"/>
    </row>
    <row r="11" spans="1:20" ht="119.4" x14ac:dyDescent="0.3">
      <c r="A11" s="25" t="s">
        <v>38</v>
      </c>
      <c r="B11" s="40"/>
      <c r="C11" s="40"/>
      <c r="D11" s="40"/>
      <c r="E11" s="40"/>
      <c r="F11" s="40"/>
      <c r="G11" s="40"/>
      <c r="H11" s="40">
        <v>52.6</v>
      </c>
      <c r="I11" s="40">
        <v>30</v>
      </c>
      <c r="J11" s="40"/>
      <c r="K11" s="40"/>
      <c r="L11" s="40"/>
      <c r="M11" s="40"/>
      <c r="N11" s="40"/>
      <c r="O11" s="40"/>
      <c r="P11" s="26">
        <v>82.6</v>
      </c>
      <c r="Q11" s="27"/>
      <c r="R11" s="27"/>
      <c r="S11" s="27"/>
      <c r="T11" s="27"/>
    </row>
    <row r="12" spans="1:20" ht="119.4" x14ac:dyDescent="0.3">
      <c r="A12" s="25" t="s">
        <v>39</v>
      </c>
      <c r="B12" s="40">
        <v>33671.831530000003</v>
      </c>
      <c r="C12" s="40">
        <v>23000</v>
      </c>
      <c r="D12" s="40"/>
      <c r="E12" s="40"/>
      <c r="F12" s="40"/>
      <c r="G12" s="40">
        <v>1970.8</v>
      </c>
      <c r="H12" s="40">
        <v>2778.9416700000002</v>
      </c>
      <c r="I12" s="40">
        <v>870</v>
      </c>
      <c r="J12" s="40">
        <v>10853.222</v>
      </c>
      <c r="K12" s="40">
        <v>2786.3870000000002</v>
      </c>
      <c r="L12" s="40"/>
      <c r="M12" s="40"/>
      <c r="N12" s="40"/>
      <c r="O12" s="40"/>
      <c r="P12" s="26">
        <v>75931.182199999996</v>
      </c>
      <c r="Q12" s="27"/>
      <c r="R12" s="27"/>
      <c r="S12" s="27"/>
      <c r="T12" s="27"/>
    </row>
    <row r="13" spans="1:20" ht="93" x14ac:dyDescent="0.3">
      <c r="A13" s="25" t="s">
        <v>40</v>
      </c>
      <c r="B13" s="40">
        <v>1112.2829999999999</v>
      </c>
      <c r="C13" s="40"/>
      <c r="D13" s="40"/>
      <c r="E13" s="40"/>
      <c r="F13" s="40"/>
      <c r="G13" s="40"/>
      <c r="H13" s="40"/>
      <c r="I13" s="40">
        <v>5</v>
      </c>
      <c r="J13" s="40"/>
      <c r="K13" s="40"/>
      <c r="L13" s="40"/>
      <c r="M13" s="40"/>
      <c r="N13" s="40"/>
      <c r="O13" s="40"/>
      <c r="P13" s="26">
        <v>1117.2829999999999</v>
      </c>
      <c r="Q13" s="27"/>
      <c r="R13" s="27"/>
      <c r="S13" s="27"/>
      <c r="T13" s="27"/>
    </row>
    <row r="14" spans="1:20" ht="53.4" x14ac:dyDescent="0.3">
      <c r="A14" s="25" t="s">
        <v>41</v>
      </c>
      <c r="B14" s="40"/>
      <c r="C14" s="40"/>
      <c r="D14" s="40">
        <v>3056.4</v>
      </c>
      <c r="E14" s="40"/>
      <c r="F14" s="40"/>
      <c r="G14" s="40">
        <v>1683.9839999999999</v>
      </c>
      <c r="H14" s="40"/>
      <c r="I14" s="40"/>
      <c r="J14" s="40"/>
      <c r="K14" s="40"/>
      <c r="L14" s="40"/>
      <c r="M14" s="40"/>
      <c r="N14" s="40"/>
      <c r="O14" s="40"/>
      <c r="P14" s="26">
        <v>4740.384</v>
      </c>
      <c r="Q14" s="27"/>
      <c r="R14" s="27"/>
      <c r="S14" s="27"/>
      <c r="T14" s="27"/>
    </row>
    <row r="15" spans="1:20" x14ac:dyDescent="0.3">
      <c r="A15" s="33" t="s">
        <v>42</v>
      </c>
      <c r="B15" s="41">
        <v>155950.36460999999</v>
      </c>
      <c r="C15" s="41">
        <v>74608.510810000007</v>
      </c>
      <c r="D15" s="41">
        <v>3556.4</v>
      </c>
      <c r="E15" s="41"/>
      <c r="F15" s="41"/>
      <c r="G15" s="41">
        <v>5464.20892</v>
      </c>
      <c r="H15" s="41">
        <v>7382.8605399999997</v>
      </c>
      <c r="I15" s="41">
        <v>1676.3</v>
      </c>
      <c r="J15" s="41">
        <v>25460.981609999999</v>
      </c>
      <c r="K15" s="41">
        <v>7555.5911599999999</v>
      </c>
      <c r="L15" s="41">
        <v>250</v>
      </c>
      <c r="M15" s="41">
        <v>148.16999999999999</v>
      </c>
      <c r="N15" s="41"/>
      <c r="O15" s="41"/>
      <c r="P15" s="26">
        <v>282053.38764999999</v>
      </c>
      <c r="Q15" s="34"/>
      <c r="R15" s="34"/>
      <c r="S15" s="34"/>
      <c r="T15" s="34"/>
    </row>
    <row r="17" spans="1:2" x14ac:dyDescent="0.3">
      <c r="A17" s="37" t="s">
        <v>30</v>
      </c>
      <c r="B17" s="36">
        <f>P15+Учреждения!B69</f>
        <v>565070.45591000002</v>
      </c>
    </row>
    <row r="18" spans="1:2" ht="32.25" customHeight="1" x14ac:dyDescent="0.3">
      <c r="A18" s="37" t="str">
        <f>CONCATENATE("Остатки бюджетных средств на ",C2,"г.")</f>
        <v>Остатки бюджетных средств на 30.06.2017г.</v>
      </c>
      <c r="B18" s="36">
        <f>531931.6</f>
        <v>531931.6</v>
      </c>
    </row>
  </sheetData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2017-07-02T23:07:03Z</dcterms:modified>
</cp:coreProperties>
</file>