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8" windowWidth="14808" windowHeight="7956" activeTab="1"/>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Учреждения!$28:$29</definedName>
    <definedName name="_xlnm.Print_Area" localSheetId="1">'Муниципальные районы'!$A$1:$P$26</definedName>
    <definedName name="_xlnm.Print_Area" localSheetId="0">Учреждения!$A$1:$E$70</definedName>
  </definedNames>
  <calcPr calcId="162913" refMode="R1C1"/>
</workbook>
</file>

<file path=xl/calcChain.xml><?xml version="1.0" encoding="utf-8"?>
<calcChain xmlns="http://schemas.openxmlformats.org/spreadsheetml/2006/main">
  <c r="E26" i="1" l="1"/>
  <c r="E8" i="1" s="1"/>
  <c r="E9" i="1"/>
  <c r="E17" i="1"/>
  <c r="E16" i="1"/>
  <c r="E13" i="1"/>
  <c r="E25" i="1"/>
  <c r="E15" i="1"/>
  <c r="E23" i="1"/>
  <c r="E22" i="1"/>
  <c r="E21" i="1" l="1"/>
  <c r="E20" i="1"/>
  <c r="E19" i="1"/>
  <c r="E18" i="1"/>
  <c r="E14" i="1"/>
  <c r="E12" i="1"/>
  <c r="E11" i="1"/>
  <c r="E10" i="1"/>
  <c r="B24" i="2"/>
  <c r="A2" i="2" l="1"/>
  <c r="B2" i="2" s="1"/>
  <c r="C2" i="2" s="1"/>
  <c r="A25" i="2" s="1"/>
  <c r="H1" i="1" l="1"/>
  <c r="A5" i="1" s="1"/>
  <c r="H2" i="1"/>
  <c r="G1" i="1"/>
  <c r="G2" i="1"/>
  <c r="A2" i="1" l="1"/>
</calcChain>
</file>

<file path=xl/sharedStrings.xml><?xml version="1.0" encoding="utf-8"?>
<sst xmlns="http://schemas.openxmlformats.org/spreadsheetml/2006/main" count="108" uniqueCount="106">
  <si>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</si>
  <si>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</si>
  <si>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</si>
  <si>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</si>
  <si>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</si>
  <si>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</si>
  <si>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</si>
  <si>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</si>
  <si>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</si>
  <si>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</si>
  <si>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</si>
  <si>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</si>
  <si>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</si>
  <si>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</si>
  <si>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</si>
  <si>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</si>
  <si>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</si>
  <si>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</si>
  <si>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</si>
  <si>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</si>
  <si>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</si>
  <si>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</si>
  <si>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</si>
  <si>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</si>
  <si>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</si>
  <si>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</si>
  <si>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</si>
  <si>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</si>
  <si>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</si>
  <si>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</si>
  <si>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</si>
  <si>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Дотации на выравнивание бюджетной обеспеченности поселений</t>
  </si>
  <si>
    <t>Дотации на выравнивание бюджетной обеспеченности муниципальных районов (городских округов)</t>
  </si>
  <si>
    <t>Дотации на поддержку мер по обеспечению сбалансированности бюджетов</t>
  </si>
  <si>
    <t>Субсидии местным бюджетам, связанные с выравниванием обеспеченности муниципальных образований в Камчатском крае по реализации ими их расходных обязательств</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</si>
  <si>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инвестиционных мероприятий и субсидий, которым присвоены отдельные коды)</t>
  </si>
  <si>
    <t>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 предусмотренной законом Камчатского края</t>
  </si>
  <si>
    <t>Субвенции муниципальным районам в Камчатском крае для осуществления  полномочий органов государственной власти Камчатского края по расчету и предоставлению дотаций  бюджетам поселений</t>
  </si>
  <si>
    <t>Субвенции для осуществления  государственных полномочий Камчатского края по образованию и организации деятельности комиссий по делам несовершеннолетних и защите их прав муниципальных районов и городских округов в Камчатском крае</t>
  </si>
  <si>
    <t>Субвенции для осуществления отдельных  государственных полномочий Камчатского края  по социальному обслуживанию граждан в Камчатском крае</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</si>
  <si>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</si>
  <si>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Камчатского края по вопросам предоставления мер социальной поддержки отдельным категориям граждан, проживающим в Камчатском крае, по проезду на автомобильном транспорте общего пользования городского сообщения</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</si>
  <si>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проживающим в Камчатском крае, по проезду на автомобильном транспорте общего пользования пригородного сообщения</t>
  </si>
  <si>
    <t>Субвенции для осуществления  государственных полномочий по опеке и попечительству в Камчатском крае в части  расходов на выплату вознаграждения опекунам совершеннолетних недееспособных граждан, проживающим в Камчатском крае</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</si>
  <si>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</si>
  <si>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</si>
  <si>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</si>
  <si>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Субвенции на осуществление  государственных полномочий Камчатского края по организации проведения мероприятий по отлову и содержанию безнадзорных животных в Камчатском крае</t>
  </si>
  <si>
    <t>Иные межбюджетные трансферты на повышение оплаты труда работникам муниципальных учреждений культуры, определенных Указом Президента Российской Федерации от 07.05.2012 № 597 "О мероприятиях по реализации государственной социальной политики", финансируемых из местных бюджетов</t>
  </si>
  <si>
    <t>Всего:</t>
  </si>
  <si>
    <t>06.07.2017</t>
  </si>
  <si>
    <t>Законодательное Собрание Камчатского края</t>
  </si>
  <si>
    <t>Контрольно-счетная палата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</si>
  <si>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</si>
  <si>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</si>
  <si>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</si>
  <si>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</si>
  <si>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</si>
  <si>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</si>
  <si>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Камчатского края</t>
  </si>
  <si>
    <t>Министерство образования и науки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</si>
  <si>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</si>
  <si>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</si>
  <si>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</si>
  <si>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</si>
  <si>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Агентство по информатизации и связи Камчатского края</t>
  </si>
  <si>
    <t>Министерство имущественных и земельных отношений Камчатского края</t>
  </si>
  <si>
    <t>Агентство записи актов гражданского состояния Камчатского края</t>
  </si>
  <si>
    <t>Агентство по делам архивов Камчатского края</t>
  </si>
  <si>
    <t>Агентство по занятости населения и миграционной политике Камчатского края</t>
  </si>
  <si>
    <t>Агентство по ветеринарии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</si>
  <si>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</si>
  <si>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</si>
  <si>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</si>
  <si>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строительного надзора Камчатского края</t>
  </si>
  <si>
    <t>Государственная жилищная инспекция Камчатского края</t>
  </si>
  <si>
    <t>Инспекция государственного экологического надзора Камчатского края</t>
  </si>
  <si>
    <t>Государственная инспекция по контролю в сфере закупок Камчатского края</t>
  </si>
  <si>
    <t>Избирательная комиссия Камчатского края</t>
  </si>
  <si>
    <t>Министерство экономического развития и торговли Камчатского края</t>
  </si>
  <si>
    <t>Палата Уполномоченных в Камчатском крае</t>
  </si>
  <si>
    <t>Агентство по внутренней политике Камчатского края</t>
  </si>
  <si>
    <t>Министерство спорта и молодежной политики Камчатского края</t>
  </si>
  <si>
    <t>Агентство лесного хозяйства и охраны животного мира Камчатского края</t>
  </si>
  <si>
    <t>Агентство по туризму и внешним связям Камчатского края</t>
  </si>
  <si>
    <t>администрация Корякского округа</t>
  </si>
  <si>
    <t>Министерство территориального развития Камчатского края</t>
  </si>
  <si>
    <t>Агентство инвестиций и предпринимательства Камчатского края</t>
  </si>
  <si>
    <t>Агентство по обращению с отходами Камчатского края</t>
  </si>
  <si>
    <t>ИТОГО</t>
  </si>
  <si>
    <t>30.06.2017</t>
  </si>
  <si>
    <t xml:space="preserve">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 </t>
  </si>
  <si>
    <t>Субсидии бюджетам субъектов Российской Федерации на содействие достижению целевых показателей региональных программ развития агропромышленного комплекса</t>
  </si>
  <si>
    <t>Субсидии бюджетам субъектов Российской Федерации на возмещение части процентной ставки по инвестиционным кредитам (займам) в агропромышленном комплексе</t>
  </si>
  <si>
    <t>Единая субвенция бюджетам субъектов Российской Федерации и бюджету г. Байконура</t>
  </si>
  <si>
    <t>Субсидии бюджетам субъектов Российской Федерации на реализацию мероприятий государственной программы Российской Федерации "Доступная среда" на 2011 - 2020 годы</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</si>
  <si>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</si>
  <si>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</si>
  <si>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</si>
  <si>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</si>
  <si>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 xml:space="preserve">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 </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</si>
  <si>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</si>
  <si>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Межбюджетные трансферты, передаваемые бюджетам субъектов Российской Федерации на выплату региональной доплаты к пенсии</t>
  </si>
  <si>
    <t>Возврат остатков субсидий на оказание несвязанной поддержки сельскохозяйственным товаропроизводителям в области развития производства семенного картофеля и овощей открытого грунта из бюджетов субъектов Российской Федерации</t>
  </si>
  <si>
    <t>Дотации бюджетам субъектов Российской Федерации на выравнивание бюджетной обеспеченности</t>
  </si>
  <si>
    <t>Зачисление бюджетного кредита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</si>
</sst>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0"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0"/>
      <name val="Times New Roman"/>
      <family val="1"/>
    </font>
    <font>
      <sz val="10"/>
      <color theme="1"/>
      <name val="Calibri"/>
      <family val="2"/>
      <scheme val="minor"/>
    </font>
    <font>
      <sz val="11"/>
      <color theme="1"/>
      <name val="Times New Roman"/>
      <family val="1"/>
    </font>
    <font>
      <sz val="10"/>
      <name val="Times New Roman"/>
      <family val="1"/>
    </font>
    <font>
      <sz val="12"/>
      <color theme="1"/>
      <name val="Times New Roman"/>
      <family val="1"/>
    </font>
    <font>
      <b/>
      <sz val="12"/>
      <name val="Times New Roman"/>
      <family val="1"/>
    </font>
    <font>
      <sz val="11"/>
      <color theme="0" tint="-0.34998626667073579"/>
      <name val="Calibri"/>
      <family val="2"/>
      <scheme val="minor"/>
    </font>
    <font>
      <b/>
      <sz val="10"/>
      <color theme="1"/>
      <name val="Calibri"/>
      <family val="2"/>
      <scheme val="minor"/>
    </font>
    <font>
      <b/>
      <sz val="11"/>
      <color theme="1"/>
      <name val="Times New Roman"/>
      <family val="1"/>
      <charset val="204"/>
    </font>
    <font>
      <b/>
      <sz val="11"/>
      <color theme="1"/>
      <name val="Calibri"/>
      <family val="2"/>
      <charset val="204"/>
      <scheme val="minor"/>
    </font>
    <font>
      <sz val="12"/>
      <color theme="0"/>
      <name val="Times New Roman"/>
      <family val="1"/>
    </font>
    <font>
      <sz val="11"/>
      <color theme="0"/>
      <name val="Calibri"/>
      <family val="2"/>
      <scheme val="minor"/>
    </font>
    <font>
      <b/>
      <sz val="9"/>
      <color theme="0"/>
      <name val="Times New Roman"/>
      <family val="1"/>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8">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164" fontId="3" fillId="0" borderId="4" xfId="0" applyNumberFormat="1" applyFont="1" applyBorder="1" applyAlignment="1">
      <alignment horizontal="right" vertical="center" wrapText="1"/>
    </xf>
    <xf numFmtId="164" fontId="2" fillId="0" borderId="4" xfId="0" applyNumberFormat="1" applyFont="1" applyBorder="1" applyAlignment="1">
      <alignment horizontal="right" vertical="center" wrapText="1"/>
    </xf>
    <xf numFmtId="49" fontId="3" fillId="0" borderId="4" xfId="0" applyNumberFormat="1" applyFont="1" applyBorder="1" applyAlignment="1">
      <alignment horizontal="left" vertical="center" wrapText="1"/>
    </xf>
    <xf numFmtId="14" fontId="0" fillId="0" borderId="0" xfId="0" applyNumberFormat="1"/>
    <xf numFmtId="49" fontId="2" fillId="0" borderId="4" xfId="0" applyNumberFormat="1" applyFont="1" applyBorder="1" applyAlignment="1">
      <alignment horizontal="left" vertical="center" wrapText="1"/>
    </xf>
    <xf numFmtId="164" fontId="7" fillId="2" borderId="4" xfId="0" applyNumberFormat="1" applyFont="1" applyFill="1" applyBorder="1" applyAlignment="1">
      <alignment horizontal="center" vertical="center" wrapText="1"/>
    </xf>
    <xf numFmtId="49" fontId="6" fillId="2" borderId="4" xfId="0" applyNumberFormat="1" applyFont="1" applyFill="1" applyBorder="1" applyAlignment="1">
      <alignment horizontal="left" wrapText="1"/>
    </xf>
    <xf numFmtId="164" fontId="7" fillId="2" borderId="4" xfId="0" applyNumberFormat="1" applyFont="1" applyFill="1" applyBorder="1" applyAlignment="1">
      <alignment horizontal="right" vertical="center" wrapText="1"/>
    </xf>
    <xf numFmtId="0" fontId="8" fillId="0" borderId="0" xfId="0" applyFont="1"/>
    <xf numFmtId="0" fontId="9" fillId="0" borderId="0" xfId="0" applyFont="1"/>
    <xf numFmtId="0" fontId="11" fillId="0" borderId="0" xfId="0" applyFont="1"/>
    <xf numFmtId="0" fontId="12" fillId="2" borderId="0" xfId="0" applyFont="1" applyFill="1" applyBorder="1" applyAlignment="1"/>
    <xf numFmtId="0" fontId="13" fillId="0" borderId="0" xfId="0" applyNumberFormat="1" applyFont="1"/>
    <xf numFmtId="0" fontId="13" fillId="0" borderId="0" xfId="0" applyFont="1"/>
    <xf numFmtId="49" fontId="5" fillId="2" borderId="4" xfId="0" applyNumberFormat="1" applyFont="1" applyFill="1" applyBorder="1" applyAlignment="1">
      <alignment horizontal="left" wrapText="1"/>
    </xf>
    <xf numFmtId="0" fontId="14" fillId="0" borderId="0" xfId="0" applyFont="1"/>
    <xf numFmtId="0" fontId="15" fillId="0" borderId="4" xfId="0" applyFont="1" applyBorder="1" applyAlignment="1">
      <alignment horizontal="center" vertical="center" wrapText="1"/>
    </xf>
    <xf numFmtId="164" fontId="16" fillId="0" borderId="4" xfId="0" applyNumberFormat="1" applyFont="1" applyBorder="1"/>
    <xf numFmtId="0" fontId="16" fillId="0" borderId="4" xfId="0" applyFont="1" applyBorder="1" applyAlignment="1">
      <alignment wrapText="1"/>
    </xf>
    <xf numFmtId="0" fontId="18" fillId="0" borderId="0" xfId="0" applyFont="1"/>
    <xf numFmtId="164" fontId="10" fillId="2" borderId="4" xfId="0" applyNumberFormat="1" applyFont="1" applyFill="1" applyBorder="1" applyAlignment="1">
      <alignment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164" fontId="10" fillId="2" borderId="4" xfId="0" applyNumberFormat="1" applyFont="1" applyFill="1" applyBorder="1" applyAlignment="1">
      <alignment horizontal="center" vertical="center" wrapText="1"/>
    </xf>
    <xf numFmtId="14" fontId="17" fillId="0" borderId="0" xfId="0" applyNumberFormat="1" applyFont="1"/>
    <xf numFmtId="0" fontId="19" fillId="2" borderId="0" xfId="0" applyFont="1" applyFill="1" applyBorder="1" applyAlignment="1"/>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view="pageBreakPreview" zoomScaleNormal="100" zoomScaleSheetLayoutView="100" workbookViewId="0">
      <selection activeCell="E6" sqref="E6"/>
    </sheetView>
  </sheetViews>
  <sheetFormatPr defaultRowHeight="14.4" x14ac:dyDescent="0.3"/>
  <cols>
    <col min="1" max="1" width="69.33203125" customWidth="1"/>
    <col min="2" max="2" width="13.88671875" customWidth="1"/>
    <col min="3" max="4" width="14.44140625" customWidth="1"/>
    <col min="5" max="5" width="12.44140625" customWidth="1"/>
    <col min="6" max="6" width="12.5546875" customWidth="1"/>
    <col min="7" max="7" width="16" bestFit="1" customWidth="1"/>
    <col min="9" max="9" width="10.109375" bestFit="1" customWidth="1"/>
  </cols>
  <sheetData>
    <row r="1" spans="1:9" ht="15.6" x14ac:dyDescent="0.3">
      <c r="A1" s="45" t="s">
        <v>0</v>
      </c>
      <c r="B1" s="45"/>
      <c r="C1" s="45"/>
      <c r="D1" s="45"/>
      <c r="E1" s="45"/>
      <c r="F1" s="31" t="s">
        <v>90</v>
      </c>
      <c r="G1" s="32" t="str">
        <f>TEXT(F1,"[$-FC19]ДД ММММ")</f>
        <v>30 июня</v>
      </c>
      <c r="H1" s="32" t="str">
        <f>TEXT(F1,"[$-FC19]ДД.ММ.ГГГ \г")</f>
        <v>30.06.2017 г</v>
      </c>
    </row>
    <row r="2" spans="1:9" ht="15.6" x14ac:dyDescent="0.3">
      <c r="A2" s="45" t="str">
        <f>CONCATENATE("с ",G1," по ",G2,"ода")</f>
        <v>с 30 июня по 06 июля 2017 года</v>
      </c>
      <c r="B2" s="45"/>
      <c r="C2" s="45"/>
      <c r="D2" s="45"/>
      <c r="E2" s="45"/>
      <c r="F2" s="31" t="s">
        <v>50</v>
      </c>
      <c r="G2" s="32" t="str">
        <f>TEXT(F2,"[$-FC19]ДД ММММ ГГГ \г")</f>
        <v>06 июля 2017 г</v>
      </c>
      <c r="H2" s="32" t="str">
        <f>TEXT(F2,"[$-FC19]ДД.ММ.ГГГ \г")</f>
        <v>06.07.2017 г</v>
      </c>
      <c r="I2" s="22"/>
    </row>
    <row r="3" spans="1:9" x14ac:dyDescent="0.3">
      <c r="A3" s="1"/>
      <c r="B3" s="2"/>
      <c r="C3" s="2"/>
      <c r="D3" s="2"/>
      <c r="E3" s="3"/>
    </row>
    <row r="4" spans="1:9" x14ac:dyDescent="0.3">
      <c r="A4" s="4"/>
      <c r="B4" s="5"/>
      <c r="C4" s="5"/>
      <c r="D4" s="6"/>
      <c r="E4" s="7" t="s">
        <v>1</v>
      </c>
    </row>
    <row r="5" spans="1:9" x14ac:dyDescent="0.3">
      <c r="A5" s="46" t="str">
        <f>CONCATENATE("Остатки средств на ",H1,".")</f>
        <v>Остатки средств на 30.06.2017 г.</v>
      </c>
      <c r="B5" s="47"/>
      <c r="C5" s="47"/>
      <c r="D5" s="48"/>
      <c r="E5" s="8">
        <v>531931.6</v>
      </c>
      <c r="F5" s="22"/>
    </row>
    <row r="6" spans="1:9" x14ac:dyDescent="0.3">
      <c r="A6" s="10"/>
      <c r="B6" s="11"/>
      <c r="C6" s="11"/>
      <c r="D6" s="11"/>
      <c r="E6" s="12"/>
    </row>
    <row r="7" spans="1:9" x14ac:dyDescent="0.3">
      <c r="A7" s="55" t="s">
        <v>2</v>
      </c>
      <c r="B7" s="56"/>
      <c r="C7" s="56"/>
      <c r="D7" s="56"/>
      <c r="E7" s="13"/>
    </row>
    <row r="8" spans="1:9" x14ac:dyDescent="0.3">
      <c r="A8" s="50" t="s">
        <v>3</v>
      </c>
      <c r="B8" s="56"/>
      <c r="C8" s="56"/>
      <c r="D8" s="56"/>
      <c r="E8" s="9">
        <f>E26-E9</f>
        <v>486260.9734500004</v>
      </c>
    </row>
    <row r="9" spans="1:9" x14ac:dyDescent="0.3">
      <c r="A9" s="57" t="s">
        <v>4</v>
      </c>
      <c r="B9" s="56"/>
      <c r="C9" s="56"/>
      <c r="D9" s="56"/>
      <c r="E9" s="14">
        <f>SUM(E10:E25)</f>
        <v>4614439.5999999996</v>
      </c>
    </row>
    <row r="10" spans="1:9" ht="28.8" customHeight="1" x14ac:dyDescent="0.3">
      <c r="A10" s="57" t="s">
        <v>91</v>
      </c>
      <c r="B10" s="56"/>
      <c r="C10" s="56"/>
      <c r="D10" s="56"/>
      <c r="E10" s="14">
        <f>21.9</f>
        <v>21.9</v>
      </c>
    </row>
    <row r="11" spans="1:9" ht="28.8" customHeight="1" x14ac:dyDescent="0.3">
      <c r="A11" s="57" t="s">
        <v>92</v>
      </c>
      <c r="B11" s="56"/>
      <c r="C11" s="56"/>
      <c r="D11" s="56"/>
      <c r="E11" s="14">
        <f>884.1</f>
        <v>884.1</v>
      </c>
    </row>
    <row r="12" spans="1:9" ht="31.2" customHeight="1" x14ac:dyDescent="0.3">
      <c r="A12" s="57" t="s">
        <v>93</v>
      </c>
      <c r="B12" s="56"/>
      <c r="C12" s="56"/>
      <c r="D12" s="56"/>
      <c r="E12" s="14">
        <f>5058.3</f>
        <v>5058.3</v>
      </c>
    </row>
    <row r="13" spans="1:9" x14ac:dyDescent="0.3">
      <c r="A13" s="57" t="s">
        <v>94</v>
      </c>
      <c r="B13" s="56"/>
      <c r="C13" s="56"/>
      <c r="D13" s="56"/>
      <c r="E13" s="14">
        <f>93.1+122.9+150.8</f>
        <v>366.8</v>
      </c>
    </row>
    <row r="14" spans="1:9" ht="26.4" customHeight="1" x14ac:dyDescent="0.3">
      <c r="A14" s="57" t="s">
        <v>95</v>
      </c>
      <c r="B14" s="56"/>
      <c r="C14" s="56"/>
      <c r="D14" s="56"/>
      <c r="E14" s="14">
        <f>0.5+46.8</f>
        <v>47.3</v>
      </c>
    </row>
    <row r="15" spans="1:9" ht="28.2" customHeight="1" x14ac:dyDescent="0.3">
      <c r="A15" s="57" t="s">
        <v>96</v>
      </c>
      <c r="B15" s="56"/>
      <c r="C15" s="56"/>
      <c r="D15" s="56"/>
      <c r="E15" s="14">
        <f>43+282</f>
        <v>325</v>
      </c>
    </row>
    <row r="16" spans="1:9" ht="26.4" customHeight="1" x14ac:dyDescent="0.3">
      <c r="A16" s="57" t="s">
        <v>97</v>
      </c>
      <c r="B16" s="56"/>
      <c r="C16" s="56"/>
      <c r="D16" s="56"/>
      <c r="E16" s="14">
        <f>123.4+19+592.9+1309.5</f>
        <v>2044.8</v>
      </c>
    </row>
    <row r="17" spans="1:5" ht="28.2" customHeight="1" x14ac:dyDescent="0.3">
      <c r="A17" s="57" t="s">
        <v>98</v>
      </c>
      <c r="B17" s="56"/>
      <c r="C17" s="56"/>
      <c r="D17" s="56"/>
      <c r="E17" s="14">
        <f>0.4+315.9+3399.9</f>
        <v>3716.2</v>
      </c>
    </row>
    <row r="18" spans="1:5" ht="55.8" customHeight="1" x14ac:dyDescent="0.3">
      <c r="A18" s="57" t="s">
        <v>99</v>
      </c>
      <c r="B18" s="56"/>
      <c r="C18" s="56"/>
      <c r="D18" s="56"/>
      <c r="E18" s="14">
        <f>50</f>
        <v>50</v>
      </c>
    </row>
    <row r="19" spans="1:5" ht="25.8" customHeight="1" x14ac:dyDescent="0.3">
      <c r="A19" s="57" t="s">
        <v>100</v>
      </c>
      <c r="B19" s="56"/>
      <c r="C19" s="56"/>
      <c r="D19" s="56"/>
      <c r="E19" s="14">
        <f>82</f>
        <v>82</v>
      </c>
    </row>
    <row r="20" spans="1:5" ht="43.8" customHeight="1" x14ac:dyDescent="0.3">
      <c r="A20" s="57" t="s">
        <v>101</v>
      </c>
      <c r="B20" s="56"/>
      <c r="C20" s="56"/>
      <c r="D20" s="56"/>
      <c r="E20" s="14">
        <f>23.8</f>
        <v>23.8</v>
      </c>
    </row>
    <row r="21" spans="1:5" ht="28.2" customHeight="1" x14ac:dyDescent="0.3">
      <c r="A21" s="57" t="s">
        <v>102</v>
      </c>
      <c r="B21" s="56"/>
      <c r="C21" s="56"/>
      <c r="D21" s="56"/>
      <c r="E21" s="14">
        <f>140</f>
        <v>140</v>
      </c>
    </row>
    <row r="22" spans="1:5" ht="26.4" customHeight="1" x14ac:dyDescent="0.3">
      <c r="A22" s="57" t="s">
        <v>103</v>
      </c>
      <c r="B22" s="56"/>
      <c r="C22" s="56"/>
      <c r="D22" s="56"/>
      <c r="E22" s="14">
        <f>-922.5</f>
        <v>-922.5</v>
      </c>
    </row>
    <row r="23" spans="1:5" x14ac:dyDescent="0.3">
      <c r="A23" s="57" t="s">
        <v>104</v>
      </c>
      <c r="B23" s="56"/>
      <c r="C23" s="56"/>
      <c r="D23" s="56"/>
      <c r="E23" s="14">
        <f>3096284.4</f>
        <v>3096284.4</v>
      </c>
    </row>
    <row r="24" spans="1:5" x14ac:dyDescent="0.3">
      <c r="A24" s="57" t="s">
        <v>105</v>
      </c>
      <c r="B24" s="56"/>
      <c r="C24" s="56"/>
      <c r="D24" s="56"/>
      <c r="E24" s="14">
        <v>1500000</v>
      </c>
    </row>
    <row r="25" spans="1:5" ht="29.4" customHeight="1" x14ac:dyDescent="0.3">
      <c r="A25" s="57" t="s">
        <v>92</v>
      </c>
      <c r="B25" s="56"/>
      <c r="C25" s="56"/>
      <c r="D25" s="56"/>
      <c r="E25" s="14">
        <f>6317.5</f>
        <v>6317.5</v>
      </c>
    </row>
    <row r="26" spans="1:5" x14ac:dyDescent="0.3">
      <c r="A26" s="49" t="s">
        <v>5</v>
      </c>
      <c r="B26" s="50"/>
      <c r="C26" s="50"/>
      <c r="D26" s="50"/>
      <c r="E26" s="13">
        <f>'Муниципальные районы'!B25-Учреждения!E5+'Муниципальные районы'!B24</f>
        <v>5100700.57345</v>
      </c>
    </row>
    <row r="27" spans="1:5" x14ac:dyDescent="0.3">
      <c r="A27" s="15"/>
      <c r="B27" s="16"/>
      <c r="C27" s="16"/>
      <c r="D27" s="6"/>
      <c r="E27" s="17"/>
    </row>
    <row r="28" spans="1:5" x14ac:dyDescent="0.3">
      <c r="A28" s="51" t="s">
        <v>14</v>
      </c>
      <c r="B28" s="53" t="s">
        <v>6</v>
      </c>
      <c r="C28" s="54" t="s">
        <v>7</v>
      </c>
      <c r="D28" s="54"/>
      <c r="E28" s="54"/>
    </row>
    <row r="29" spans="1:5" ht="82.8" x14ac:dyDescent="0.3">
      <c r="A29" s="52"/>
      <c r="B29" s="53"/>
      <c r="C29" s="18" t="s">
        <v>8</v>
      </c>
      <c r="D29" s="18" t="s">
        <v>9</v>
      </c>
      <c r="E29" s="18" t="s">
        <v>10</v>
      </c>
    </row>
    <row r="30" spans="1:5" x14ac:dyDescent="0.3">
      <c r="A30" s="21" t="s">
        <v>51</v>
      </c>
      <c r="B30" s="19">
        <v>9747.7672000000002</v>
      </c>
      <c r="C30" s="19">
        <v>7032.5265499999996</v>
      </c>
      <c r="D30" s="19">
        <v>2682.8749899999998</v>
      </c>
      <c r="E30" s="19">
        <v>233.04566</v>
      </c>
    </row>
    <row r="31" spans="1:5" x14ac:dyDescent="0.3">
      <c r="A31" s="21" t="s">
        <v>52</v>
      </c>
      <c r="B31" s="19">
        <v>3185</v>
      </c>
      <c r="C31" s="19">
        <v>2300</v>
      </c>
      <c r="D31" s="19">
        <v>435</v>
      </c>
      <c r="E31" s="19"/>
    </row>
    <row r="32" spans="1:5" x14ac:dyDescent="0.3">
      <c r="A32" s="21" t="s">
        <v>53</v>
      </c>
      <c r="B32" s="19">
        <v>36049.684029999997</v>
      </c>
      <c r="C32" s="19">
        <v>7300.2392300000001</v>
      </c>
      <c r="D32" s="19">
        <v>750.39300000000003</v>
      </c>
      <c r="E32" s="19"/>
    </row>
    <row r="33" spans="1:5" ht="27.6" x14ac:dyDescent="0.3">
      <c r="A33" s="21" t="s">
        <v>54</v>
      </c>
      <c r="B33" s="19">
        <v>41473.406239999997</v>
      </c>
      <c r="C33" s="19">
        <v>2622.4487600000002</v>
      </c>
      <c r="D33" s="19">
        <v>1091.1399799999999</v>
      </c>
      <c r="E33" s="19"/>
    </row>
    <row r="34" spans="1:5" x14ac:dyDescent="0.3">
      <c r="A34" s="21" t="s">
        <v>55</v>
      </c>
      <c r="B34" s="19">
        <v>5556.6489300000003</v>
      </c>
      <c r="C34" s="19">
        <v>800</v>
      </c>
      <c r="D34" s="19">
        <v>600</v>
      </c>
      <c r="E34" s="19"/>
    </row>
    <row r="35" spans="1:5" x14ac:dyDescent="0.3">
      <c r="A35" s="21" t="s">
        <v>56</v>
      </c>
      <c r="B35" s="19">
        <v>2251.58482</v>
      </c>
      <c r="C35" s="19">
        <v>1550</v>
      </c>
      <c r="D35" s="19">
        <v>330</v>
      </c>
      <c r="E35" s="19"/>
    </row>
    <row r="36" spans="1:5" ht="27.6" x14ac:dyDescent="0.3">
      <c r="A36" s="21" t="s">
        <v>57</v>
      </c>
      <c r="B36" s="19">
        <v>28683.981029999999</v>
      </c>
      <c r="C36" s="19">
        <v>800</v>
      </c>
      <c r="D36" s="19">
        <v>131</v>
      </c>
      <c r="E36" s="19"/>
    </row>
    <row r="37" spans="1:5" x14ac:dyDescent="0.3">
      <c r="A37" s="21" t="s">
        <v>58</v>
      </c>
      <c r="B37" s="19">
        <v>13562.40525</v>
      </c>
      <c r="C37" s="19">
        <v>3600</v>
      </c>
      <c r="D37" s="19">
        <v>1000</v>
      </c>
      <c r="E37" s="19"/>
    </row>
    <row r="38" spans="1:5" x14ac:dyDescent="0.3">
      <c r="A38" s="21" t="s">
        <v>59</v>
      </c>
      <c r="B38" s="19">
        <v>97073.385079999993</v>
      </c>
      <c r="C38" s="19">
        <v>4150</v>
      </c>
      <c r="D38" s="19"/>
      <c r="E38" s="19"/>
    </row>
    <row r="39" spans="1:5" x14ac:dyDescent="0.3">
      <c r="A39" s="21" t="s">
        <v>60</v>
      </c>
      <c r="B39" s="19">
        <v>170075.63047999999</v>
      </c>
      <c r="C39" s="19">
        <v>2305.9269599999998</v>
      </c>
      <c r="D39" s="19"/>
      <c r="E39" s="19"/>
    </row>
    <row r="40" spans="1:5" x14ac:dyDescent="0.3">
      <c r="A40" s="21" t="s">
        <v>61</v>
      </c>
      <c r="B40" s="19">
        <v>503687.69724000001</v>
      </c>
      <c r="C40" s="19">
        <v>9776.6570699999993</v>
      </c>
      <c r="D40" s="19">
        <v>3327.38967</v>
      </c>
      <c r="E40" s="19">
        <v>232563.55927</v>
      </c>
    </row>
    <row r="41" spans="1:5" x14ac:dyDescent="0.3">
      <c r="A41" s="21" t="s">
        <v>62</v>
      </c>
      <c r="B41" s="19">
        <v>343007.11303000001</v>
      </c>
      <c r="C41" s="19">
        <v>14267</v>
      </c>
      <c r="D41" s="19">
        <v>4023.12066</v>
      </c>
      <c r="E41" s="19">
        <v>267432.34551999997</v>
      </c>
    </row>
    <row r="42" spans="1:5" x14ac:dyDescent="0.3">
      <c r="A42" s="21" t="s">
        <v>63</v>
      </c>
      <c r="B42" s="19">
        <v>38775.356599999999</v>
      </c>
      <c r="C42" s="19"/>
      <c r="D42" s="19">
        <v>65</v>
      </c>
      <c r="E42" s="19"/>
    </row>
    <row r="43" spans="1:5" ht="27.6" x14ac:dyDescent="0.3">
      <c r="A43" s="21" t="s">
        <v>64</v>
      </c>
      <c r="B43" s="19">
        <v>55433.69326</v>
      </c>
      <c r="C43" s="19">
        <v>34669</v>
      </c>
      <c r="D43" s="19">
        <v>15200</v>
      </c>
      <c r="E43" s="19"/>
    </row>
    <row r="44" spans="1:5" x14ac:dyDescent="0.3">
      <c r="A44" s="21" t="s">
        <v>65</v>
      </c>
      <c r="B44" s="19">
        <v>6312.8059999999996</v>
      </c>
      <c r="C44" s="19">
        <v>990.65</v>
      </c>
      <c r="D44" s="19">
        <v>150.27600000000001</v>
      </c>
      <c r="E44" s="19"/>
    </row>
    <row r="45" spans="1:5" x14ac:dyDescent="0.3">
      <c r="A45" s="21" t="s">
        <v>66</v>
      </c>
      <c r="B45" s="19">
        <v>6073.6791700000003</v>
      </c>
      <c r="C45" s="19">
        <v>-32.094410000000003</v>
      </c>
      <c r="D45" s="19">
        <v>-11.5632</v>
      </c>
      <c r="E45" s="19"/>
    </row>
    <row r="46" spans="1:5" x14ac:dyDescent="0.3">
      <c r="A46" s="21" t="s">
        <v>67</v>
      </c>
      <c r="B46" s="19">
        <v>4468.5630600000004</v>
      </c>
      <c r="C46" s="19">
        <v>47.868380000000002</v>
      </c>
      <c r="D46" s="19"/>
      <c r="E46" s="19"/>
    </row>
    <row r="47" spans="1:5" x14ac:dyDescent="0.3">
      <c r="A47" s="21" t="s">
        <v>68</v>
      </c>
      <c r="B47" s="19">
        <v>536.43700000000001</v>
      </c>
      <c r="C47" s="19">
        <v>282.5</v>
      </c>
      <c r="D47" s="19"/>
      <c r="E47" s="19"/>
    </row>
    <row r="48" spans="1:5" ht="27.6" x14ac:dyDescent="0.3">
      <c r="A48" s="21" t="s">
        <v>69</v>
      </c>
      <c r="B48" s="19">
        <v>36110.884409999999</v>
      </c>
      <c r="C48" s="19">
        <v>17985.052</v>
      </c>
      <c r="D48" s="19">
        <v>4283.0200000000004</v>
      </c>
      <c r="E48" s="19">
        <v>9314.4029900000005</v>
      </c>
    </row>
    <row r="49" spans="1:5" x14ac:dyDescent="0.3">
      <c r="A49" s="21" t="s">
        <v>70</v>
      </c>
      <c r="B49" s="19">
        <v>9969.4549999999999</v>
      </c>
      <c r="C49" s="19"/>
      <c r="D49" s="19"/>
      <c r="E49" s="19"/>
    </row>
    <row r="50" spans="1:5" x14ac:dyDescent="0.3">
      <c r="A50" s="21" t="s">
        <v>71</v>
      </c>
      <c r="B50" s="19">
        <v>83620.013389999993</v>
      </c>
      <c r="C50" s="19">
        <v>4000</v>
      </c>
      <c r="D50" s="19">
        <v>1300</v>
      </c>
      <c r="E50" s="19"/>
    </row>
    <row r="51" spans="1:5" x14ac:dyDescent="0.3">
      <c r="A51" s="21" t="s">
        <v>72</v>
      </c>
      <c r="B51" s="19">
        <v>9293.1733399999994</v>
      </c>
      <c r="C51" s="19">
        <v>6380.3260700000001</v>
      </c>
      <c r="D51" s="19">
        <v>1921.58331</v>
      </c>
      <c r="E51" s="19"/>
    </row>
    <row r="52" spans="1:5" x14ac:dyDescent="0.3">
      <c r="A52" s="21" t="s">
        <v>73</v>
      </c>
      <c r="B52" s="19">
        <v>3487.5329999999999</v>
      </c>
      <c r="C52" s="19">
        <v>2400</v>
      </c>
      <c r="D52" s="19">
        <v>800</v>
      </c>
      <c r="E52" s="19"/>
    </row>
    <row r="53" spans="1:5" x14ac:dyDescent="0.3">
      <c r="A53" s="21" t="s">
        <v>74</v>
      </c>
      <c r="B53" s="19">
        <v>2382.4010499999999</v>
      </c>
      <c r="C53" s="19">
        <v>1453.64688</v>
      </c>
      <c r="D53" s="19">
        <v>377.25416999999999</v>
      </c>
      <c r="E53" s="19"/>
    </row>
    <row r="54" spans="1:5" x14ac:dyDescent="0.3">
      <c r="A54" s="21" t="s">
        <v>75</v>
      </c>
      <c r="B54" s="19">
        <v>760</v>
      </c>
      <c r="C54" s="19"/>
      <c r="D54" s="19">
        <v>610</v>
      </c>
      <c r="E54" s="19"/>
    </row>
    <row r="55" spans="1:5" x14ac:dyDescent="0.3">
      <c r="A55" s="21" t="s">
        <v>76</v>
      </c>
      <c r="B55" s="19">
        <v>293.95148999999998</v>
      </c>
      <c r="C55" s="19">
        <v>150</v>
      </c>
      <c r="D55" s="19"/>
      <c r="E55" s="19"/>
    </row>
    <row r="56" spans="1:5" x14ac:dyDescent="0.3">
      <c r="A56" s="21" t="s">
        <v>77</v>
      </c>
      <c r="B56" s="19">
        <v>840</v>
      </c>
      <c r="C56" s="19">
        <v>400</v>
      </c>
      <c r="D56" s="19">
        <v>200</v>
      </c>
      <c r="E56" s="19"/>
    </row>
    <row r="57" spans="1:5" x14ac:dyDescent="0.3">
      <c r="A57" s="21" t="s">
        <v>78</v>
      </c>
      <c r="B57" s="19">
        <v>238.85359</v>
      </c>
      <c r="C57" s="19">
        <v>200.92976999999999</v>
      </c>
      <c r="D57" s="19">
        <v>3.0000000000000001E-5</v>
      </c>
      <c r="E57" s="19"/>
    </row>
    <row r="58" spans="1:5" x14ac:dyDescent="0.3">
      <c r="A58" s="21" t="s">
        <v>79</v>
      </c>
      <c r="B58" s="19">
        <v>21950.569739999999</v>
      </c>
      <c r="C58" s="19">
        <v>16118.00908</v>
      </c>
      <c r="D58" s="19">
        <v>5001.83</v>
      </c>
      <c r="E58" s="19"/>
    </row>
    <row r="59" spans="1:5" x14ac:dyDescent="0.3">
      <c r="A59" s="21" t="s">
        <v>80</v>
      </c>
      <c r="B59" s="19">
        <v>686</v>
      </c>
      <c r="C59" s="19">
        <v>600</v>
      </c>
      <c r="D59" s="19"/>
      <c r="E59" s="19"/>
    </row>
    <row r="60" spans="1:5" x14ac:dyDescent="0.3">
      <c r="A60" s="21" t="s">
        <v>81</v>
      </c>
      <c r="B60" s="19">
        <v>119.485</v>
      </c>
      <c r="C60" s="19"/>
      <c r="D60" s="19"/>
      <c r="E60" s="19"/>
    </row>
    <row r="61" spans="1:5" x14ac:dyDescent="0.3">
      <c r="A61" s="21" t="s">
        <v>82</v>
      </c>
      <c r="B61" s="19">
        <v>37572.199619999999</v>
      </c>
      <c r="C61" s="19">
        <v>2581.5263</v>
      </c>
      <c r="D61" s="19">
        <v>788.64562999999998</v>
      </c>
      <c r="E61" s="19">
        <v>1449.1666399999999</v>
      </c>
    </row>
    <row r="62" spans="1:5" x14ac:dyDescent="0.3">
      <c r="A62" s="21" t="s">
        <v>83</v>
      </c>
      <c r="B62" s="19">
        <v>7059.3097100000005</v>
      </c>
      <c r="C62" s="19">
        <v>4907.7229100000004</v>
      </c>
      <c r="D62" s="19">
        <v>1839.5577499999999</v>
      </c>
      <c r="E62" s="19"/>
    </row>
    <row r="63" spans="1:5" x14ac:dyDescent="0.3">
      <c r="A63" s="21" t="s">
        <v>84</v>
      </c>
      <c r="B63" s="19">
        <v>1977.5613699999999</v>
      </c>
      <c r="C63" s="19">
        <v>850</v>
      </c>
      <c r="D63" s="19">
        <v>90</v>
      </c>
      <c r="E63" s="19"/>
    </row>
    <row r="64" spans="1:5" x14ac:dyDescent="0.3">
      <c r="A64" s="21" t="s">
        <v>85</v>
      </c>
      <c r="B64" s="19">
        <v>1680.1</v>
      </c>
      <c r="C64" s="19">
        <v>83.9</v>
      </c>
      <c r="D64" s="19">
        <v>0.2</v>
      </c>
      <c r="E64" s="19"/>
    </row>
    <row r="65" spans="1:5" x14ac:dyDescent="0.3">
      <c r="A65" s="21" t="s">
        <v>86</v>
      </c>
      <c r="B65" s="19">
        <v>1974.3969</v>
      </c>
      <c r="C65" s="19">
        <v>1547.87</v>
      </c>
      <c r="D65" s="19">
        <v>365.93689999999998</v>
      </c>
      <c r="E65" s="19"/>
    </row>
    <row r="66" spans="1:5" x14ac:dyDescent="0.3">
      <c r="A66" s="21" t="s">
        <v>87</v>
      </c>
      <c r="B66" s="19">
        <v>21016.372899999998</v>
      </c>
      <c r="C66" s="19"/>
      <c r="D66" s="19"/>
      <c r="E66" s="19"/>
    </row>
    <row r="67" spans="1:5" x14ac:dyDescent="0.3">
      <c r="A67" s="21" t="s">
        <v>88</v>
      </c>
      <c r="B67" s="19">
        <v>790.88306</v>
      </c>
      <c r="C67" s="19">
        <v>450</v>
      </c>
      <c r="D67" s="19">
        <v>107</v>
      </c>
      <c r="E67" s="19"/>
    </row>
    <row r="68" spans="1:5" x14ac:dyDescent="0.3">
      <c r="A68" s="23" t="s">
        <v>89</v>
      </c>
      <c r="B68" s="20">
        <v>1607777.98199</v>
      </c>
      <c r="C68" s="20">
        <v>152571.70555000001</v>
      </c>
      <c r="D68" s="20">
        <v>47459.658889999999</v>
      </c>
      <c r="E68" s="20">
        <v>510992.52007999999</v>
      </c>
    </row>
  </sheetData>
  <mergeCells count="26">
    <mergeCell ref="A21:D21"/>
    <mergeCell ref="A22:D22"/>
    <mergeCell ref="A23:D23"/>
    <mergeCell ref="A24:D24"/>
    <mergeCell ref="A25:D25"/>
    <mergeCell ref="A16:D16"/>
    <mergeCell ref="A17:D17"/>
    <mergeCell ref="A18:D18"/>
    <mergeCell ref="A19:D19"/>
    <mergeCell ref="A20:D20"/>
    <mergeCell ref="A1:E1"/>
    <mergeCell ref="A2:E2"/>
    <mergeCell ref="A5:D5"/>
    <mergeCell ref="A26:D26"/>
    <mergeCell ref="A28:A29"/>
    <mergeCell ref="B28:B29"/>
    <mergeCell ref="C28:E28"/>
    <mergeCell ref="A7:D7"/>
    <mergeCell ref="A8:D8"/>
    <mergeCell ref="A9:D9"/>
    <mergeCell ref="A10:D10"/>
    <mergeCell ref="A11:D11"/>
    <mergeCell ref="A12:D12"/>
    <mergeCell ref="A13:D13"/>
    <mergeCell ref="A14:D14"/>
    <mergeCell ref="A15:D15"/>
  </mergeCells>
  <pageMargins left="0.70866141732283472" right="0.70866141732283472" top="0.74803149606299213" bottom="0.74803149606299213" header="0.31496062992125984" footer="0.31496062992125984"/>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5"/>
  <sheetViews>
    <sheetView tabSelected="1" view="pageBreakPreview" topLeftCell="B1" zoomScaleNormal="100" zoomScaleSheetLayoutView="100" workbookViewId="0">
      <selection activeCell="B26" sqref="B26"/>
    </sheetView>
  </sheetViews>
  <sheetFormatPr defaultRowHeight="14.4" x14ac:dyDescent="0.3"/>
  <cols>
    <col min="1" max="1" width="38.33203125" customWidth="1"/>
    <col min="2" max="2" width="13.109375" customWidth="1"/>
    <col min="3" max="3" width="13" customWidth="1"/>
    <col min="4" max="5" width="13.109375" customWidth="1"/>
    <col min="6" max="6" width="13.33203125" customWidth="1"/>
    <col min="7" max="7" width="13" customWidth="1"/>
    <col min="8" max="8" width="13.21875" customWidth="1"/>
    <col min="9" max="9" width="13.109375" customWidth="1"/>
    <col min="10" max="10" width="11.6640625" customWidth="1"/>
    <col min="11" max="11" width="10" customWidth="1"/>
    <col min="12" max="12" width="13" customWidth="1"/>
    <col min="13" max="13" width="13.21875" customWidth="1"/>
    <col min="14" max="14" width="13" customWidth="1"/>
    <col min="15" max="15" width="13.33203125" customWidth="1"/>
    <col min="16" max="16" width="10.6640625" customWidth="1"/>
  </cols>
  <sheetData>
    <row r="1" spans="1:20" s="29" customFormat="1" ht="15.6" x14ac:dyDescent="0.3">
      <c r="A1" s="43" t="s">
        <v>50</v>
      </c>
      <c r="C1" s="30" t="s">
        <v>13</v>
      </c>
    </row>
    <row r="2" spans="1:20" x14ac:dyDescent="0.3">
      <c r="A2" s="38" t="str">
        <f>TEXT(EndData2,"[$-FC19]ДД.ММ.ГГГ")</f>
        <v>06.07.2017</v>
      </c>
      <c r="B2" s="38">
        <f>A2+1</f>
        <v>42923</v>
      </c>
      <c r="C2" s="44" t="str">
        <f>TEXT(B2,"[$-FC19]ДД.ММ.ГГГ")</f>
        <v>07.07.2017</v>
      </c>
      <c r="P2" s="27" t="s">
        <v>12</v>
      </c>
    </row>
    <row r="3" spans="1:20" s="28" customFormat="1" ht="51.75" customHeight="1" x14ac:dyDescent="0.25">
      <c r="A3" s="35" t="s">
        <v>15</v>
      </c>
      <c r="B3" s="42" t="s">
        <v>16</v>
      </c>
      <c r="C3" s="39" t="s">
        <v>17</v>
      </c>
      <c r="D3" s="39" t="s">
        <v>18</v>
      </c>
      <c r="E3" s="39" t="s">
        <v>19</v>
      </c>
      <c r="F3" s="39" t="s">
        <v>20</v>
      </c>
      <c r="G3" s="39" t="s">
        <v>21</v>
      </c>
      <c r="H3" s="39" t="s">
        <v>22</v>
      </c>
      <c r="I3" s="39" t="s">
        <v>23</v>
      </c>
      <c r="J3" s="39" t="s">
        <v>24</v>
      </c>
      <c r="K3" s="39" t="s">
        <v>25</v>
      </c>
      <c r="L3" s="39" t="s">
        <v>26</v>
      </c>
      <c r="M3" s="39" t="s">
        <v>27</v>
      </c>
      <c r="N3" s="39" t="s">
        <v>28</v>
      </c>
      <c r="O3" s="39" t="s">
        <v>29</v>
      </c>
      <c r="P3" s="24" t="s">
        <v>11</v>
      </c>
    </row>
    <row r="4" spans="1:20" ht="27" x14ac:dyDescent="0.3">
      <c r="A4" s="25" t="s">
        <v>31</v>
      </c>
      <c r="B4" s="40"/>
      <c r="C4" s="40"/>
      <c r="D4" s="40"/>
      <c r="E4" s="40"/>
      <c r="F4" s="40"/>
      <c r="G4" s="40"/>
      <c r="H4" s="40"/>
      <c r="I4" s="40"/>
      <c r="J4" s="40">
        <v>1368.25</v>
      </c>
      <c r="K4" s="40">
        <v>185.25919999999999</v>
      </c>
      <c r="L4" s="40"/>
      <c r="M4" s="40"/>
      <c r="N4" s="40"/>
      <c r="O4" s="40"/>
      <c r="P4" s="26">
        <v>1553.5092</v>
      </c>
      <c r="Q4" s="27"/>
      <c r="R4" s="27"/>
      <c r="S4" s="27"/>
      <c r="T4" s="27"/>
    </row>
    <row r="5" spans="1:20" ht="40.200000000000003" x14ac:dyDescent="0.3">
      <c r="A5" s="25" t="s">
        <v>32</v>
      </c>
      <c r="B5" s="40"/>
      <c r="C5" s="40">
        <v>18266.833999999999</v>
      </c>
      <c r="D5" s="40">
        <v>19454.166000000001</v>
      </c>
      <c r="E5" s="40">
        <v>5692.5379999999996</v>
      </c>
      <c r="F5" s="40"/>
      <c r="G5" s="40">
        <v>58860.75</v>
      </c>
      <c r="H5" s="40">
        <v>6873.7493999999997</v>
      </c>
      <c r="I5" s="40">
        <v>6300</v>
      </c>
      <c r="J5" s="40">
        <v>829.83299999999997</v>
      </c>
      <c r="K5" s="40">
        <v>5304.0442000000003</v>
      </c>
      <c r="L5" s="40">
        <v>1079.4847</v>
      </c>
      <c r="M5" s="40">
        <v>13977.084000000001</v>
      </c>
      <c r="N5" s="40">
        <v>12875.279640000001</v>
      </c>
      <c r="O5" s="40">
        <v>56566.146000000001</v>
      </c>
      <c r="P5" s="26">
        <v>206079.90893999999</v>
      </c>
      <c r="Q5" s="27"/>
      <c r="R5" s="27"/>
      <c r="S5" s="27"/>
      <c r="T5" s="27"/>
    </row>
    <row r="6" spans="1:20" ht="27" x14ac:dyDescent="0.3">
      <c r="A6" s="25" t="s">
        <v>33</v>
      </c>
      <c r="B6" s="40">
        <v>12504.07201</v>
      </c>
      <c r="C6" s="40">
        <v>565</v>
      </c>
      <c r="D6" s="40">
        <v>75</v>
      </c>
      <c r="E6" s="40"/>
      <c r="F6" s="40"/>
      <c r="G6" s="40">
        <v>75</v>
      </c>
      <c r="H6" s="40"/>
      <c r="I6" s="40"/>
      <c r="J6" s="40">
        <v>154.166</v>
      </c>
      <c r="K6" s="40">
        <v>100</v>
      </c>
      <c r="L6" s="40"/>
      <c r="M6" s="40"/>
      <c r="N6" s="40">
        <v>116.95319000000001</v>
      </c>
      <c r="O6" s="40"/>
      <c r="P6" s="26">
        <v>13590.191199999999</v>
      </c>
      <c r="Q6" s="27"/>
      <c r="R6" s="27"/>
      <c r="S6" s="27"/>
      <c r="T6" s="27"/>
    </row>
    <row r="7" spans="1:20" ht="66.599999999999994" x14ac:dyDescent="0.3">
      <c r="A7" s="25" t="s">
        <v>34</v>
      </c>
      <c r="B7" s="40">
        <v>46000</v>
      </c>
      <c r="C7" s="40">
        <v>60730.167500000003</v>
      </c>
      <c r="D7" s="40">
        <v>16959.332999999999</v>
      </c>
      <c r="E7" s="40">
        <v>4500</v>
      </c>
      <c r="F7" s="40"/>
      <c r="G7" s="40">
        <v>17788.25</v>
      </c>
      <c r="H7" s="40">
        <v>7151.9714000000004</v>
      </c>
      <c r="I7" s="40">
        <v>2000</v>
      </c>
      <c r="J7" s="40">
        <v>13875.946</v>
      </c>
      <c r="K7" s="40">
        <v>2949.2365</v>
      </c>
      <c r="L7" s="40">
        <v>13768.1572</v>
      </c>
      <c r="M7" s="40">
        <v>15513.75</v>
      </c>
      <c r="N7" s="40">
        <v>6111.2747799999997</v>
      </c>
      <c r="O7" s="40">
        <v>30876.276000000002</v>
      </c>
      <c r="P7" s="26">
        <v>238224.36238000001</v>
      </c>
      <c r="Q7" s="27"/>
      <c r="R7" s="27"/>
      <c r="S7" s="27"/>
      <c r="T7" s="27"/>
    </row>
    <row r="8" spans="1:20" ht="93" x14ac:dyDescent="0.3">
      <c r="A8" s="25" t="s">
        <v>35</v>
      </c>
      <c r="B8" s="40">
        <v>115.23662</v>
      </c>
      <c r="C8" s="40"/>
      <c r="D8" s="40"/>
      <c r="E8" s="40"/>
      <c r="F8" s="40"/>
      <c r="G8" s="40"/>
      <c r="H8" s="40"/>
      <c r="I8" s="40"/>
      <c r="J8" s="40"/>
      <c r="K8" s="40"/>
      <c r="L8" s="40">
        <v>1262.0976900000001</v>
      </c>
      <c r="M8" s="40"/>
      <c r="N8" s="40">
        <v>-981.33783000000005</v>
      </c>
      <c r="O8" s="40">
        <v>890.47745999999995</v>
      </c>
      <c r="P8" s="26">
        <v>1286.4739400000001</v>
      </c>
      <c r="Q8" s="27"/>
      <c r="R8" s="27"/>
      <c r="S8" s="27"/>
      <c r="T8" s="27"/>
    </row>
    <row r="9" spans="1:20" ht="79.8" x14ac:dyDescent="0.3">
      <c r="A9" s="25" t="s">
        <v>36</v>
      </c>
      <c r="B9" s="40">
        <v>123.621</v>
      </c>
      <c r="C9" s="40">
        <v>248.7</v>
      </c>
      <c r="D9" s="40"/>
      <c r="E9" s="40"/>
      <c r="F9" s="40"/>
      <c r="G9" s="40"/>
      <c r="H9" s="40"/>
      <c r="I9" s="40"/>
      <c r="J9" s="40">
        <v>30.146000000000001</v>
      </c>
      <c r="K9" s="40">
        <v>3.1080000000000001</v>
      </c>
      <c r="L9" s="40">
        <v>12.29508</v>
      </c>
      <c r="M9" s="40">
        <v>10.587429999999999</v>
      </c>
      <c r="N9" s="40">
        <v>12.29508</v>
      </c>
      <c r="O9" s="40"/>
      <c r="P9" s="26">
        <v>440.75259</v>
      </c>
      <c r="Q9" s="27"/>
      <c r="R9" s="27"/>
      <c r="S9" s="27"/>
      <c r="T9" s="27"/>
    </row>
    <row r="10" spans="1:20" ht="79.8" x14ac:dyDescent="0.3">
      <c r="A10" s="25" t="s">
        <v>37</v>
      </c>
      <c r="B10" s="40"/>
      <c r="C10" s="40">
        <v>4003.1669999999999</v>
      </c>
      <c r="D10" s="40">
        <v>632</v>
      </c>
      <c r="E10" s="40">
        <v>313</v>
      </c>
      <c r="F10" s="40">
        <v>142.666</v>
      </c>
      <c r="G10" s="40">
        <v>612</v>
      </c>
      <c r="H10" s="40">
        <v>153.27199999999999</v>
      </c>
      <c r="I10" s="40">
        <v>43</v>
      </c>
      <c r="J10" s="40"/>
      <c r="K10" s="40"/>
      <c r="L10" s="40">
        <v>258.56319999999999</v>
      </c>
      <c r="M10" s="40">
        <v>232.333</v>
      </c>
      <c r="N10" s="40">
        <v>260.98647</v>
      </c>
      <c r="O10" s="40">
        <v>142.90899999999999</v>
      </c>
      <c r="P10" s="26">
        <v>6793.8966700000001</v>
      </c>
      <c r="Q10" s="27"/>
      <c r="R10" s="27"/>
      <c r="S10" s="27"/>
      <c r="T10" s="27"/>
    </row>
    <row r="11" spans="1:20" ht="93" x14ac:dyDescent="0.3">
      <c r="A11" s="25" t="s">
        <v>38</v>
      </c>
      <c r="B11" s="40">
        <v>235</v>
      </c>
      <c r="C11" s="40">
        <v>258.334</v>
      </c>
      <c r="D11" s="40">
        <v>172.25</v>
      </c>
      <c r="E11" s="40"/>
      <c r="F11" s="40">
        <v>86.082999999999998</v>
      </c>
      <c r="G11" s="40">
        <v>86.083330000000004</v>
      </c>
      <c r="H11" s="40">
        <v>51.265000000000001</v>
      </c>
      <c r="I11" s="40">
        <v>180</v>
      </c>
      <c r="J11" s="40">
        <v>77.507000000000005</v>
      </c>
      <c r="K11" s="40">
        <v>92.796199999999999</v>
      </c>
      <c r="L11" s="40"/>
      <c r="M11" s="40">
        <v>75.5</v>
      </c>
      <c r="N11" s="40">
        <v>92.796199999999999</v>
      </c>
      <c r="O11" s="40"/>
      <c r="P11" s="26">
        <v>1407.61473</v>
      </c>
      <c r="Q11" s="27"/>
      <c r="R11" s="27"/>
      <c r="S11" s="27"/>
      <c r="T11" s="27"/>
    </row>
    <row r="12" spans="1:20" ht="53.4" x14ac:dyDescent="0.3">
      <c r="A12" s="25" t="s">
        <v>39</v>
      </c>
      <c r="B12" s="40">
        <v>384</v>
      </c>
      <c r="C12" s="40">
        <v>356.16699999999997</v>
      </c>
      <c r="D12" s="40">
        <v>270</v>
      </c>
      <c r="E12" s="40">
        <v>184.4</v>
      </c>
      <c r="F12" s="40">
        <v>75.8</v>
      </c>
      <c r="G12" s="40">
        <v>334</v>
      </c>
      <c r="H12" s="40">
        <v>65</v>
      </c>
      <c r="I12" s="40"/>
      <c r="J12" s="40">
        <v>481.63299999999998</v>
      </c>
      <c r="K12" s="40">
        <v>65.099999999999994</v>
      </c>
      <c r="L12" s="40">
        <v>451.8972</v>
      </c>
      <c r="M12" s="40">
        <v>25</v>
      </c>
      <c r="N12" s="40">
        <v>79</v>
      </c>
      <c r="O12" s="40">
        <v>83.582700000000003</v>
      </c>
      <c r="P12" s="26">
        <v>2855.5799000000002</v>
      </c>
      <c r="Q12" s="27"/>
      <c r="R12" s="27"/>
      <c r="S12" s="27"/>
      <c r="T12" s="27"/>
    </row>
    <row r="13" spans="1:20" ht="79.8" x14ac:dyDescent="0.3">
      <c r="A13" s="25" t="s">
        <v>40</v>
      </c>
      <c r="B13" s="40">
        <v>92.97</v>
      </c>
      <c r="C13" s="40">
        <v>78.433999999999997</v>
      </c>
      <c r="D13" s="40">
        <v>70</v>
      </c>
      <c r="E13" s="40">
        <v>168.6</v>
      </c>
      <c r="F13" s="40">
        <v>37</v>
      </c>
      <c r="G13" s="40">
        <v>55</v>
      </c>
      <c r="H13" s="40">
        <v>40</v>
      </c>
      <c r="I13" s="40"/>
      <c r="J13" s="40">
        <v>106.508</v>
      </c>
      <c r="K13" s="40">
        <v>34.700000000000003</v>
      </c>
      <c r="L13" s="40">
        <v>32.66478</v>
      </c>
      <c r="M13" s="40">
        <v>30</v>
      </c>
      <c r="N13" s="40">
        <v>38</v>
      </c>
      <c r="O13" s="40">
        <v>37.347610000000003</v>
      </c>
      <c r="P13" s="26">
        <v>821.22438999999997</v>
      </c>
      <c r="Q13" s="27"/>
      <c r="R13" s="27"/>
      <c r="S13" s="27"/>
      <c r="T13" s="27"/>
    </row>
    <row r="14" spans="1:20" ht="106.2" x14ac:dyDescent="0.3">
      <c r="A14" s="25" t="s">
        <v>41</v>
      </c>
      <c r="B14" s="40">
        <v>22029.157589999999</v>
      </c>
      <c r="C14" s="40">
        <v>1896.14085</v>
      </c>
      <c r="D14" s="40">
        <v>175</v>
      </c>
      <c r="E14" s="40"/>
      <c r="F14" s="40"/>
      <c r="G14" s="40"/>
      <c r="H14" s="40"/>
      <c r="I14" s="40"/>
      <c r="J14" s="40">
        <v>280</v>
      </c>
      <c r="K14" s="40"/>
      <c r="L14" s="40"/>
      <c r="M14" s="40"/>
      <c r="N14" s="40"/>
      <c r="O14" s="40"/>
      <c r="P14" s="26">
        <v>24380.298439999999</v>
      </c>
      <c r="Q14" s="27"/>
      <c r="R14" s="27"/>
      <c r="S14" s="27"/>
      <c r="T14" s="27"/>
    </row>
    <row r="15" spans="1:20" ht="93" x14ac:dyDescent="0.3">
      <c r="A15" s="25" t="s">
        <v>42</v>
      </c>
      <c r="B15" s="40"/>
      <c r="C15" s="40">
        <v>3818</v>
      </c>
      <c r="D15" s="40"/>
      <c r="E15" s="40"/>
      <c r="F15" s="40"/>
      <c r="G15" s="40"/>
      <c r="H15" s="40"/>
      <c r="I15" s="40"/>
      <c r="J15" s="40"/>
      <c r="K15" s="40"/>
      <c r="L15" s="40"/>
      <c r="M15" s="40"/>
      <c r="N15" s="40"/>
      <c r="O15" s="40"/>
      <c r="P15" s="26">
        <v>3818</v>
      </c>
      <c r="Q15" s="27"/>
      <c r="R15" s="27"/>
      <c r="S15" s="27"/>
      <c r="T15" s="27"/>
    </row>
    <row r="16" spans="1:20" ht="79.8" x14ac:dyDescent="0.3">
      <c r="A16" s="25" t="s">
        <v>43</v>
      </c>
      <c r="B16" s="40">
        <v>150.03</v>
      </c>
      <c r="C16" s="40">
        <v>218.89</v>
      </c>
      <c r="D16" s="40"/>
      <c r="E16" s="40"/>
      <c r="F16" s="40"/>
      <c r="G16" s="40">
        <v>28.131</v>
      </c>
      <c r="H16" s="40"/>
      <c r="I16" s="40"/>
      <c r="J16" s="40">
        <v>37.5</v>
      </c>
      <c r="K16" s="40"/>
      <c r="L16" s="40"/>
      <c r="M16" s="40">
        <v>11.42</v>
      </c>
      <c r="N16" s="40"/>
      <c r="O16" s="40"/>
      <c r="P16" s="26">
        <v>445.971</v>
      </c>
      <c r="Q16" s="27"/>
      <c r="R16" s="27"/>
      <c r="S16" s="27"/>
      <c r="T16" s="27"/>
    </row>
    <row r="17" spans="1:20" ht="93" x14ac:dyDescent="0.3">
      <c r="A17" s="25" t="s">
        <v>44</v>
      </c>
      <c r="B17" s="40"/>
      <c r="C17" s="40"/>
      <c r="D17" s="40"/>
      <c r="E17" s="40"/>
      <c r="F17" s="40"/>
      <c r="G17" s="40"/>
      <c r="H17" s="40">
        <v>-134.76946000000001</v>
      </c>
      <c r="I17" s="40"/>
      <c r="J17" s="40"/>
      <c r="K17" s="40"/>
      <c r="L17" s="40"/>
      <c r="M17" s="40"/>
      <c r="N17" s="40"/>
      <c r="O17" s="40"/>
      <c r="P17" s="26">
        <v>-134.76946000000001</v>
      </c>
      <c r="Q17" s="27"/>
      <c r="R17" s="27"/>
      <c r="S17" s="27"/>
      <c r="T17" s="27"/>
    </row>
    <row r="18" spans="1:20" ht="66.599999999999994" x14ac:dyDescent="0.3">
      <c r="A18" s="25" t="s">
        <v>45</v>
      </c>
      <c r="B18" s="40">
        <v>38678.692280000003</v>
      </c>
      <c r="C18" s="40">
        <v>6251.8166700000002</v>
      </c>
      <c r="D18" s="40">
        <v>2150</v>
      </c>
      <c r="E18" s="40">
        <v>1430.75</v>
      </c>
      <c r="F18" s="40">
        <v>150</v>
      </c>
      <c r="G18" s="40">
        <v>1810</v>
      </c>
      <c r="H18" s="40">
        <v>334.91199999999998</v>
      </c>
      <c r="I18" s="40"/>
      <c r="J18" s="40">
        <v>2034.4354000000001</v>
      </c>
      <c r="K18" s="40">
        <v>712.36800000000005</v>
      </c>
      <c r="L18" s="40">
        <v>50</v>
      </c>
      <c r="M18" s="40">
        <v>100</v>
      </c>
      <c r="N18" s="40">
        <v>911.73103000000003</v>
      </c>
      <c r="O18" s="40">
        <v>947.827</v>
      </c>
      <c r="P18" s="26">
        <v>55562.532379999997</v>
      </c>
      <c r="Q18" s="27"/>
      <c r="R18" s="27"/>
      <c r="S18" s="27"/>
      <c r="T18" s="27"/>
    </row>
    <row r="19" spans="1:20" ht="93" x14ac:dyDescent="0.3">
      <c r="A19" s="25" t="s">
        <v>46</v>
      </c>
      <c r="B19" s="40"/>
      <c r="C19" s="40"/>
      <c r="D19" s="40"/>
      <c r="E19" s="40"/>
      <c r="F19" s="40"/>
      <c r="G19" s="40"/>
      <c r="H19" s="40">
        <v>-53.813920000000003</v>
      </c>
      <c r="I19" s="40"/>
      <c r="J19" s="40"/>
      <c r="K19" s="40"/>
      <c r="L19" s="40"/>
      <c r="M19" s="40"/>
      <c r="N19" s="40"/>
      <c r="O19" s="40"/>
      <c r="P19" s="26">
        <v>-53.813920000000003</v>
      </c>
      <c r="Q19" s="27"/>
      <c r="R19" s="27"/>
      <c r="S19" s="27"/>
      <c r="T19" s="27"/>
    </row>
    <row r="20" spans="1:20" ht="66.599999999999994" x14ac:dyDescent="0.3">
      <c r="A20" s="25" t="s">
        <v>47</v>
      </c>
      <c r="B20" s="40">
        <v>1226.2439999999999</v>
      </c>
      <c r="C20" s="40">
        <v>2515.6086</v>
      </c>
      <c r="D20" s="40">
        <v>306.32047999999998</v>
      </c>
      <c r="E20" s="40"/>
      <c r="F20" s="40"/>
      <c r="G20" s="40"/>
      <c r="H20" s="40"/>
      <c r="I20" s="40"/>
      <c r="J20" s="40"/>
      <c r="K20" s="40">
        <v>64.7</v>
      </c>
      <c r="L20" s="40"/>
      <c r="M20" s="40"/>
      <c r="N20" s="40">
        <v>98.686000000000007</v>
      </c>
      <c r="O20" s="40"/>
      <c r="P20" s="26">
        <v>4211.55908</v>
      </c>
      <c r="Q20" s="27"/>
      <c r="R20" s="27"/>
      <c r="S20" s="27"/>
      <c r="T20" s="27"/>
    </row>
    <row r="21" spans="1:20" ht="106.2" x14ac:dyDescent="0.3">
      <c r="A21" s="25" t="s">
        <v>48</v>
      </c>
      <c r="B21" s="40"/>
      <c r="C21" s="40"/>
      <c r="D21" s="40"/>
      <c r="E21" s="40"/>
      <c r="F21" s="40">
        <v>224</v>
      </c>
      <c r="G21" s="40"/>
      <c r="H21" s="40"/>
      <c r="I21" s="40">
        <v>165</v>
      </c>
      <c r="J21" s="40"/>
      <c r="K21" s="40"/>
      <c r="L21" s="40"/>
      <c r="M21" s="40"/>
      <c r="N21" s="40"/>
      <c r="O21" s="40"/>
      <c r="P21" s="26">
        <v>389</v>
      </c>
      <c r="Q21" s="27"/>
      <c r="R21" s="27"/>
      <c r="S21" s="27"/>
      <c r="T21" s="27"/>
    </row>
    <row r="22" spans="1:20" x14ac:dyDescent="0.3">
      <c r="A22" s="33" t="s">
        <v>49</v>
      </c>
      <c r="B22" s="41">
        <v>121539.0235</v>
      </c>
      <c r="C22" s="41">
        <v>99207.259619999997</v>
      </c>
      <c r="D22" s="41">
        <v>40264.069479999998</v>
      </c>
      <c r="E22" s="41">
        <v>12289.288</v>
      </c>
      <c r="F22" s="41">
        <v>715.54899999999998</v>
      </c>
      <c r="G22" s="41">
        <v>79649.214330000003</v>
      </c>
      <c r="H22" s="41">
        <v>14481.58642</v>
      </c>
      <c r="I22" s="41">
        <v>8688</v>
      </c>
      <c r="J22" s="41">
        <v>19275.9244</v>
      </c>
      <c r="K22" s="41">
        <v>9511.3120999999992</v>
      </c>
      <c r="L22" s="41">
        <v>16915.15985</v>
      </c>
      <c r="M22" s="41">
        <v>29975.674429999999</v>
      </c>
      <c r="N22" s="41">
        <v>19615.664560000001</v>
      </c>
      <c r="O22" s="41">
        <v>89544.565770000001</v>
      </c>
      <c r="P22" s="26">
        <v>561672.29145999998</v>
      </c>
      <c r="Q22" s="34"/>
      <c r="R22" s="34"/>
      <c r="S22" s="34"/>
      <c r="T22" s="34"/>
    </row>
    <row r="24" spans="1:20" x14ac:dyDescent="0.3">
      <c r="A24" s="37" t="s">
        <v>30</v>
      </c>
      <c r="B24" s="36">
        <f>Учреждения!B68+'Муниципальные районы'!P22</f>
        <v>2169450.2734500002</v>
      </c>
    </row>
    <row r="25" spans="1:20" ht="32.25" customHeight="1" x14ac:dyDescent="0.3">
      <c r="A25" s="37" t="str">
        <f>CONCATENATE("Остатки бюджетных средств на ",C2,"г.")</f>
        <v>Остатки бюджетных средств на 07.07.2017г.</v>
      </c>
      <c r="B25" s="36">
        <v>3463181.9</v>
      </c>
    </row>
  </sheetData>
  <pageMargins left="0.23622047244094491" right="0.23622047244094491" top="0.74803149606299213" bottom="0.74803149606299213" header="0.31496062992125984" footer="0.31496062992125984"/>
  <pageSetup paperSize="9" scale="62" fitToHeight="3"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2017-07-09T22:48:11Z</dcterms:modified>
</cp:coreProperties>
</file>