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Учреждения!$32:$33</definedName>
    <definedName name="_xlnm.Print_Area" localSheetId="1">'Муниципальные районы'!$A$1:$P$18</definedName>
    <definedName name="_xlnm.Print_Area" localSheetId="0">Учреждения!$A$1:$E$72</definedName>
  </definedNames>
  <calcPr calcId="162913" refMode="R1C1"/>
</workbook>
</file>

<file path=xl/calcChain.xml><?xml version="1.0" encoding="utf-8"?>
<calcChain xmlns="http://schemas.openxmlformats.org/spreadsheetml/2006/main">
  <c r="E30" i="1" l="1"/>
  <c r="E8" i="1" s="1"/>
  <c r="E9" i="1"/>
  <c r="E18" i="1"/>
  <c r="E20" i="1"/>
  <c r="E15" i="1"/>
  <c r="E29" i="1"/>
  <c r="E28" i="1"/>
  <c r="E27" i="1"/>
  <c r="E22" i="1"/>
  <c r="E16" i="1"/>
  <c r="E26" i="1"/>
  <c r="E25" i="1"/>
  <c r="E24" i="1"/>
  <c r="E14" i="1"/>
  <c r="E23" i="1"/>
  <c r="E12" i="1"/>
  <c r="E21" i="1"/>
  <c r="E19" i="1"/>
  <c r="E11" i="1"/>
  <c r="E17" i="1"/>
  <c r="E13" i="1"/>
  <c r="E10" i="1"/>
  <c r="B16" i="2"/>
  <c r="A2" i="2" l="1"/>
  <c r="B2" i="2" s="1"/>
  <c r="C2" i="2" s="1"/>
  <c r="A17" i="2" s="1"/>
  <c r="H1" i="1" l="1"/>
  <c r="A5" i="1" s="1"/>
  <c r="H2" i="1"/>
  <c r="G1" i="1"/>
  <c r="G2" i="1"/>
  <c r="A2" i="1" l="1"/>
</calcChain>
</file>

<file path=xl/sharedStrings.xml><?xml version="1.0" encoding="utf-8"?>
<sst xmlns="http://schemas.openxmlformats.org/spreadsheetml/2006/main" count="102" uniqueCount="101">
  <si>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</si>
  <si>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</si>
  <si>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</si>
  <si>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</si>
  <si>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</si>
  <si>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</si>
  <si>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</si>
  <si>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</si>
  <si>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</si>
  <si>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</si>
  <si>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</si>
  <si>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</si>
  <si>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</si>
  <si>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</si>
  <si>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</si>
  <si>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</si>
  <si>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</si>
  <si>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</si>
  <si>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</si>
  <si>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</si>
  <si>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</si>
  <si>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</si>
  <si>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</si>
  <si>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</si>
  <si>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</si>
  <si>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</si>
  <si>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</si>
  <si>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</si>
  <si>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</si>
  <si>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</si>
  <si>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</si>
  <si>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</si>
  <si>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</si>
  <si>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</si>
  <si>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</si>
  <si>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</si>
  <si>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повышение оплаты труда работникам муниципальных учреждений культуры, определенных Указом Президента Российской Федерации от 07.05.2012 № 597 "О мероприятиях по реализации государственной социальной политики", финансируемых из местных бюджетов</t>
  </si>
  <si>
    <t>Иные межбюджетные трансферты на ремонт сетей тепло и водоснабжения в с. Тигиль Тигильского района</t>
  </si>
  <si>
    <t>Мероприятия государственной программы Российской Федерации "Доступная среда" на 2011-2020 годы</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</si>
  <si>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</si>
  <si>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Поддержка отрасли культуры</t>
  </si>
  <si>
    <t>Всего:</t>
  </si>
  <si>
    <t>27.07.2017</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</si>
  <si>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</si>
  <si>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</si>
  <si>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</si>
  <si>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</si>
  <si>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</si>
  <si>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</si>
  <si>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</si>
  <si>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</si>
  <si>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</si>
  <si>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</si>
  <si>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</si>
  <si>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</si>
  <si>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</si>
  <si>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</si>
  <si>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</si>
  <si>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</si>
  <si>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</si>
  <si>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</si>
  <si>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</si>
  <si>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</si>
  <si>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</si>
  <si>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</si>
  <si>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</si>
  <si>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</si>
  <si>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</si>
  <si>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</si>
  <si>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</si>
  <si>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</si>
  <si>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</si>
  <si>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</si>
  <si>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</si>
  <si>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</si>
  <si>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</si>
  <si>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</si>
  <si>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</si>
  <si>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</si>
  <si>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</si>
  <si>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21.07.2017</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</si>
  <si>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</si>
  <si>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</si>
  <si>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</si>
  <si>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</si>
  <si>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</si>
  <si>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</si>
  <si>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</si>
  <si>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Межбюджетные трансферты, передаваемые бюджетам субъектов Российской Федерации на финансовое обеспечение дорожной деятельности</t>
  </si>
  <si>
    <t>Субвенции бюджетам субъектов Российской Федерации на осуществление отдельных полномочий в области лесных отношений</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</si>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</sst>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topLeftCell="A22"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80</v>
      </c>
      <c r="G1" s="32" t="str">
        <f>TEXT(F1,"[$-FC19]ДД ММММ")</f>
        <v>21 июля</v>
      </c>
      <c r="H1" s="32" t="str">
        <f>TEXT(F1,"[$-FC19]ДД.ММ.ГГГ \г")</f>
        <v>21.07.2017 г</v>
      </c>
    </row>
    <row r="2" spans="1:9" ht="15.6" x14ac:dyDescent="0.3">
      <c r="A2" s="45" t="str">
        <f>CONCATENATE("с ",G1," по ",G2,"ода")</f>
        <v>с 21 июля по 27 июля 2017 года</v>
      </c>
      <c r="B2" s="45"/>
      <c r="C2" s="45"/>
      <c r="D2" s="45"/>
      <c r="E2" s="45"/>
      <c r="F2" s="31" t="s">
        <v>42</v>
      </c>
      <c r="G2" s="32" t="str">
        <f>TEXT(F2,"[$-FC19]ДД ММММ ГГГ \г")</f>
        <v>27 июля 2017 г</v>
      </c>
      <c r="H2" s="32" t="str">
        <f>TEXT(F2,"[$-FC19]ДД.ММ.ГГГ \г")</f>
        <v>27.07.2017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21.07.2017 г.</v>
      </c>
      <c r="B5" s="47"/>
      <c r="C5" s="47"/>
      <c r="D5" s="48"/>
      <c r="E5" s="8">
        <v>1629330.9</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E30-E9</f>
        <v>381849.15292000008</v>
      </c>
    </row>
    <row r="9" spans="1:9" x14ac:dyDescent="0.3">
      <c r="A9" s="57" t="s">
        <v>4</v>
      </c>
      <c r="B9" s="56"/>
      <c r="C9" s="56"/>
      <c r="D9" s="56"/>
      <c r="E9" s="14">
        <f>SUM(E10:E29)</f>
        <v>133885.79999999999</v>
      </c>
    </row>
    <row r="10" spans="1:9" ht="30.6" customHeight="1" x14ac:dyDescent="0.3">
      <c r="A10" s="57" t="s">
        <v>81</v>
      </c>
      <c r="B10" s="56"/>
      <c r="C10" s="56"/>
      <c r="D10" s="56"/>
      <c r="E10" s="14">
        <f>21225</f>
        <v>21225</v>
      </c>
    </row>
    <row r="11" spans="1:9" x14ac:dyDescent="0.3">
      <c r="A11" s="57" t="s">
        <v>82</v>
      </c>
      <c r="B11" s="56"/>
      <c r="C11" s="56"/>
      <c r="D11" s="56"/>
      <c r="E11" s="14">
        <f>237.2+35.8+74</f>
        <v>347</v>
      </c>
    </row>
    <row r="12" spans="1:9" ht="55.2" customHeight="1" x14ac:dyDescent="0.3">
      <c r="A12" s="57" t="s">
        <v>83</v>
      </c>
      <c r="B12" s="56"/>
      <c r="C12" s="56"/>
      <c r="D12" s="56"/>
      <c r="E12" s="14">
        <f>196.1+156.6</f>
        <v>352.7</v>
      </c>
    </row>
    <row r="13" spans="1:9" ht="30.6" customHeight="1" x14ac:dyDescent="0.3">
      <c r="A13" s="57" t="s">
        <v>84</v>
      </c>
      <c r="B13" s="56"/>
      <c r="C13" s="56"/>
      <c r="D13" s="56"/>
      <c r="E13" s="14">
        <f>93.8</f>
        <v>93.8</v>
      </c>
    </row>
    <row r="14" spans="1:9" ht="29.4" customHeight="1" x14ac:dyDescent="0.3">
      <c r="A14" s="57" t="s">
        <v>85</v>
      </c>
      <c r="B14" s="56"/>
      <c r="C14" s="56"/>
      <c r="D14" s="56"/>
      <c r="E14" s="14">
        <f>68.2+2245.2</f>
        <v>2313.3999999999996</v>
      </c>
    </row>
    <row r="15" spans="1:9" ht="27" customHeight="1" x14ac:dyDescent="0.3">
      <c r="A15" s="57" t="s">
        <v>86</v>
      </c>
      <c r="B15" s="56"/>
      <c r="C15" s="56"/>
      <c r="D15" s="56"/>
      <c r="E15" s="14">
        <f>237.1+688.1+236.5+390.7+348.4</f>
        <v>1900.8000000000002</v>
      </c>
    </row>
    <row r="16" spans="1:9" ht="27" customHeight="1" x14ac:dyDescent="0.3">
      <c r="A16" s="57" t="s">
        <v>87</v>
      </c>
      <c r="B16" s="56"/>
      <c r="C16" s="56"/>
      <c r="D16" s="56"/>
      <c r="E16" s="14">
        <f>44752.9+878.4+40000</f>
        <v>85631.3</v>
      </c>
    </row>
    <row r="17" spans="1:5" ht="30" customHeight="1" x14ac:dyDescent="0.3">
      <c r="A17" s="57" t="s">
        <v>88</v>
      </c>
      <c r="B17" s="56"/>
      <c r="C17" s="56"/>
      <c r="D17" s="56"/>
      <c r="E17" s="14">
        <f>2142.4</f>
        <v>2142.4</v>
      </c>
    </row>
    <row r="18" spans="1:5" ht="26.4" customHeight="1" x14ac:dyDescent="0.3">
      <c r="A18" s="57" t="s">
        <v>89</v>
      </c>
      <c r="B18" s="56"/>
      <c r="C18" s="56"/>
      <c r="D18" s="56"/>
      <c r="E18" s="14">
        <f>29.2+892.5+195.3+0.2+1046.9</f>
        <v>2164.1000000000004</v>
      </c>
    </row>
    <row r="19" spans="1:5" x14ac:dyDescent="0.3">
      <c r="A19" s="57" t="s">
        <v>90</v>
      </c>
      <c r="B19" s="56"/>
      <c r="C19" s="56"/>
      <c r="D19" s="56"/>
      <c r="E19" s="14">
        <f>70.5+392.4</f>
        <v>462.9</v>
      </c>
    </row>
    <row r="20" spans="1:5" ht="25.2" customHeight="1" x14ac:dyDescent="0.3">
      <c r="A20" s="57" t="s">
        <v>91</v>
      </c>
      <c r="B20" s="56"/>
      <c r="C20" s="56"/>
      <c r="D20" s="56"/>
      <c r="E20" s="14">
        <f>1.6+5+37.5+25.1</f>
        <v>69.2</v>
      </c>
    </row>
    <row r="21" spans="1:5" ht="27" customHeight="1" x14ac:dyDescent="0.3">
      <c r="A21" s="57" t="s">
        <v>92</v>
      </c>
      <c r="B21" s="56"/>
      <c r="C21" s="56"/>
      <c r="D21" s="56"/>
      <c r="E21" s="14">
        <f>84.4</f>
        <v>84.4</v>
      </c>
    </row>
    <row r="22" spans="1:5" ht="30.6" customHeight="1" x14ac:dyDescent="0.3">
      <c r="A22" s="57" t="s">
        <v>93</v>
      </c>
      <c r="B22" s="56"/>
      <c r="C22" s="56"/>
      <c r="D22" s="56"/>
      <c r="E22" s="14">
        <f>4469.6+449.5</f>
        <v>4919.1000000000004</v>
      </c>
    </row>
    <row r="23" spans="1:5" ht="25.8" customHeight="1" x14ac:dyDescent="0.3">
      <c r="A23" s="57" t="s">
        <v>94</v>
      </c>
      <c r="B23" s="56"/>
      <c r="C23" s="56"/>
      <c r="D23" s="56"/>
      <c r="E23" s="14">
        <f>8.6</f>
        <v>8.6</v>
      </c>
    </row>
    <row r="24" spans="1:5" ht="45" customHeight="1" x14ac:dyDescent="0.3">
      <c r="A24" s="57" t="s">
        <v>95</v>
      </c>
      <c r="B24" s="56"/>
      <c r="C24" s="56"/>
      <c r="D24" s="56"/>
      <c r="E24" s="14">
        <f>23.5</f>
        <v>23.5</v>
      </c>
    </row>
    <row r="25" spans="1:5" ht="31.8" customHeight="1" x14ac:dyDescent="0.3">
      <c r="A25" s="57" t="s">
        <v>96</v>
      </c>
      <c r="B25" s="56"/>
      <c r="C25" s="56"/>
      <c r="D25" s="56"/>
      <c r="E25" s="14">
        <f>-23.2-2</f>
        <v>-25.2</v>
      </c>
    </row>
    <row r="26" spans="1:5" ht="27" customHeight="1" x14ac:dyDescent="0.3">
      <c r="A26" s="57" t="s">
        <v>97</v>
      </c>
      <c r="B26" s="56"/>
      <c r="C26" s="56"/>
      <c r="D26" s="56"/>
      <c r="E26" s="14">
        <f>632.4</f>
        <v>632.4</v>
      </c>
    </row>
    <row r="27" spans="1:5" ht="27.6" customHeight="1" x14ac:dyDescent="0.3">
      <c r="A27" s="57" t="s">
        <v>98</v>
      </c>
      <c r="B27" s="56"/>
      <c r="C27" s="56"/>
      <c r="D27" s="56"/>
      <c r="E27" s="14">
        <f>10092.3+329.8</f>
        <v>10422.099999999999</v>
      </c>
    </row>
    <row r="28" spans="1:5" ht="25.8" customHeight="1" x14ac:dyDescent="0.3">
      <c r="A28" s="57" t="s">
        <v>99</v>
      </c>
      <c r="B28" s="56"/>
      <c r="C28" s="56"/>
      <c r="D28" s="56"/>
      <c r="E28" s="14">
        <f>5.3</f>
        <v>5.3</v>
      </c>
    </row>
    <row r="29" spans="1:5" ht="31.2" customHeight="1" x14ac:dyDescent="0.3">
      <c r="A29" s="57" t="s">
        <v>100</v>
      </c>
      <c r="B29" s="56"/>
      <c r="C29" s="56"/>
      <c r="D29" s="56"/>
      <c r="E29" s="14">
        <f>1113</f>
        <v>1113</v>
      </c>
    </row>
    <row r="30" spans="1:5" x14ac:dyDescent="0.3">
      <c r="A30" s="49" t="s">
        <v>5</v>
      </c>
      <c r="B30" s="50"/>
      <c r="C30" s="50"/>
      <c r="D30" s="50"/>
      <c r="E30" s="13">
        <f>'Муниципальные районы'!B17-Учреждения!E5+'Муниципальные районы'!B16</f>
        <v>515734.95292000007</v>
      </c>
    </row>
    <row r="31" spans="1:5" x14ac:dyDescent="0.3">
      <c r="A31" s="15"/>
      <c r="B31" s="16"/>
      <c r="C31" s="16"/>
      <c r="D31" s="6"/>
      <c r="E31" s="17"/>
    </row>
    <row r="32" spans="1:5" x14ac:dyDescent="0.3">
      <c r="A32" s="51" t="s">
        <v>14</v>
      </c>
      <c r="B32" s="53" t="s">
        <v>6</v>
      </c>
      <c r="C32" s="54" t="s">
        <v>7</v>
      </c>
      <c r="D32" s="54"/>
      <c r="E32" s="54"/>
    </row>
    <row r="33" spans="1:5" ht="82.8" x14ac:dyDescent="0.3">
      <c r="A33" s="52"/>
      <c r="B33" s="53"/>
      <c r="C33" s="18" t="s">
        <v>8</v>
      </c>
      <c r="D33" s="18" t="s">
        <v>9</v>
      </c>
      <c r="E33" s="18" t="s">
        <v>10</v>
      </c>
    </row>
    <row r="34" spans="1:5" x14ac:dyDescent="0.3">
      <c r="A34" s="21" t="s">
        <v>43</v>
      </c>
      <c r="B34" s="19">
        <v>3527.35</v>
      </c>
      <c r="C34" s="19">
        <v>2687.1140999999998</v>
      </c>
      <c r="D34" s="19">
        <v>68.800889999999995</v>
      </c>
      <c r="E34" s="19"/>
    </row>
    <row r="35" spans="1:5" x14ac:dyDescent="0.3">
      <c r="A35" s="21" t="s">
        <v>44</v>
      </c>
      <c r="B35" s="19">
        <v>80</v>
      </c>
      <c r="C35" s="19">
        <v>80</v>
      </c>
      <c r="D35" s="19"/>
      <c r="E35" s="19"/>
    </row>
    <row r="36" spans="1:5" x14ac:dyDescent="0.3">
      <c r="A36" s="21" t="s">
        <v>45</v>
      </c>
      <c r="B36" s="19">
        <v>5791.1364700000004</v>
      </c>
      <c r="C36" s="19">
        <v>894.37564999999995</v>
      </c>
      <c r="D36" s="19">
        <v>421.30434000000002</v>
      </c>
      <c r="E36" s="19"/>
    </row>
    <row r="37" spans="1:5" ht="27.6" x14ac:dyDescent="0.3">
      <c r="A37" s="21" t="s">
        <v>46</v>
      </c>
      <c r="B37" s="19">
        <v>29610.598139999998</v>
      </c>
      <c r="C37" s="19">
        <v>364.91874999999999</v>
      </c>
      <c r="D37" s="19"/>
      <c r="E37" s="19">
        <v>2135.5990000000002</v>
      </c>
    </row>
    <row r="38" spans="1:5" x14ac:dyDescent="0.3">
      <c r="A38" s="21" t="s">
        <v>47</v>
      </c>
      <c r="B38" s="19">
        <v>950</v>
      </c>
      <c r="C38" s="19">
        <v>850</v>
      </c>
      <c r="D38" s="19">
        <v>13</v>
      </c>
      <c r="E38" s="19"/>
    </row>
    <row r="39" spans="1:5" x14ac:dyDescent="0.3">
      <c r="A39" s="21" t="s">
        <v>48</v>
      </c>
      <c r="B39" s="19">
        <v>92.748000000000005</v>
      </c>
      <c r="C39" s="19"/>
      <c r="D39" s="19"/>
      <c r="E39" s="19"/>
    </row>
    <row r="40" spans="1:5" ht="27.6" x14ac:dyDescent="0.3">
      <c r="A40" s="21" t="s">
        <v>49</v>
      </c>
      <c r="B40" s="19">
        <v>56587.677589999999</v>
      </c>
      <c r="C40" s="19"/>
      <c r="D40" s="19"/>
      <c r="E40" s="19">
        <v>1959.3797999999999</v>
      </c>
    </row>
    <row r="41" spans="1:5" x14ac:dyDescent="0.3">
      <c r="A41" s="21" t="s">
        <v>50</v>
      </c>
      <c r="B41" s="19">
        <v>140.773</v>
      </c>
      <c r="C41" s="19"/>
      <c r="D41" s="19"/>
      <c r="E41" s="19"/>
    </row>
    <row r="42" spans="1:5" x14ac:dyDescent="0.3">
      <c r="A42" s="21" t="s">
        <v>51</v>
      </c>
      <c r="B42" s="19">
        <v>5663.60862</v>
      </c>
      <c r="C42" s="19"/>
      <c r="D42" s="19"/>
      <c r="E42" s="19"/>
    </row>
    <row r="43" spans="1:5" x14ac:dyDescent="0.3">
      <c r="A43" s="21" t="s">
        <v>52</v>
      </c>
      <c r="B43" s="19">
        <v>4514.4134999999997</v>
      </c>
      <c r="C43" s="19">
        <v>523.38890000000004</v>
      </c>
      <c r="D43" s="19">
        <v>178.04422</v>
      </c>
      <c r="E43" s="19"/>
    </row>
    <row r="44" spans="1:5" x14ac:dyDescent="0.3">
      <c r="A44" s="21" t="s">
        <v>53</v>
      </c>
      <c r="B44" s="19">
        <v>27806.41102</v>
      </c>
      <c r="C44" s="19">
        <v>1685.9756199999999</v>
      </c>
      <c r="D44" s="19">
        <v>672.61099999999999</v>
      </c>
      <c r="E44" s="19">
        <v>1181.60518</v>
      </c>
    </row>
    <row r="45" spans="1:5" x14ac:dyDescent="0.3">
      <c r="A45" s="21" t="s">
        <v>54</v>
      </c>
      <c r="B45" s="19">
        <v>20536.927830000001</v>
      </c>
      <c r="C45" s="19">
        <v>2334.6577499999999</v>
      </c>
      <c r="D45" s="19">
        <v>1209</v>
      </c>
      <c r="E45" s="19">
        <v>159.44271000000001</v>
      </c>
    </row>
    <row r="46" spans="1:5" x14ac:dyDescent="0.3">
      <c r="A46" s="21" t="s">
        <v>55</v>
      </c>
      <c r="B46" s="19">
        <v>2857.2</v>
      </c>
      <c r="C46" s="19"/>
      <c r="D46" s="19"/>
      <c r="E46" s="19"/>
    </row>
    <row r="47" spans="1:5" ht="27.6" x14ac:dyDescent="0.3">
      <c r="A47" s="21" t="s">
        <v>56</v>
      </c>
      <c r="B47" s="19">
        <v>9829.7111499999992</v>
      </c>
      <c r="C47" s="19">
        <v>5800</v>
      </c>
      <c r="D47" s="19">
        <v>480.666</v>
      </c>
      <c r="E47" s="19"/>
    </row>
    <row r="48" spans="1:5" x14ac:dyDescent="0.3">
      <c r="A48" s="21" t="s">
        <v>57</v>
      </c>
      <c r="B48" s="19">
        <v>3443.7188799999999</v>
      </c>
      <c r="C48" s="19"/>
      <c r="D48" s="19"/>
      <c r="E48" s="19"/>
    </row>
    <row r="49" spans="1:5" x14ac:dyDescent="0.3">
      <c r="A49" s="21" t="s">
        <v>58</v>
      </c>
      <c r="B49" s="19">
        <v>626.20195000000001</v>
      </c>
      <c r="C49" s="19"/>
      <c r="D49" s="19">
        <v>50</v>
      </c>
      <c r="E49" s="19"/>
    </row>
    <row r="50" spans="1:5" x14ac:dyDescent="0.3">
      <c r="A50" s="21" t="s">
        <v>59</v>
      </c>
      <c r="B50" s="19">
        <v>2239.1565700000001</v>
      </c>
      <c r="C50" s="19">
        <v>1336.74938</v>
      </c>
      <c r="D50" s="19">
        <v>647.40719000000001</v>
      </c>
      <c r="E50" s="19"/>
    </row>
    <row r="51" spans="1:5" x14ac:dyDescent="0.3">
      <c r="A51" s="21" t="s">
        <v>60</v>
      </c>
      <c r="B51" s="19">
        <v>1508.2828</v>
      </c>
      <c r="C51" s="19">
        <v>912.85700999999995</v>
      </c>
      <c r="D51" s="19">
        <v>555.30841999999996</v>
      </c>
      <c r="E51" s="19"/>
    </row>
    <row r="52" spans="1:5" ht="27.6" x14ac:dyDescent="0.3">
      <c r="A52" s="21" t="s">
        <v>61</v>
      </c>
      <c r="B52" s="19">
        <v>281</v>
      </c>
      <c r="C52" s="19"/>
      <c r="D52" s="19"/>
      <c r="E52" s="19">
        <v>61</v>
      </c>
    </row>
    <row r="53" spans="1:5" x14ac:dyDescent="0.3">
      <c r="A53" s="21" t="s">
        <v>62</v>
      </c>
      <c r="B53" s="19">
        <v>3874.9358699999998</v>
      </c>
      <c r="C53" s="19">
        <v>1091</v>
      </c>
      <c r="D53" s="19">
        <v>277</v>
      </c>
      <c r="E53" s="19"/>
    </row>
    <row r="54" spans="1:5" x14ac:dyDescent="0.3">
      <c r="A54" s="21" t="s">
        <v>63</v>
      </c>
      <c r="B54" s="19">
        <v>40519.085469999998</v>
      </c>
      <c r="C54" s="19">
        <v>230</v>
      </c>
      <c r="D54" s="19">
        <v>626.35500000000002</v>
      </c>
      <c r="E54" s="19"/>
    </row>
    <row r="55" spans="1:5" x14ac:dyDescent="0.3">
      <c r="A55" s="21" t="s">
        <v>64</v>
      </c>
      <c r="B55" s="19">
        <v>1882.4894200000001</v>
      </c>
      <c r="C55" s="19">
        <v>1385</v>
      </c>
      <c r="D55" s="19">
        <v>992.5</v>
      </c>
      <c r="E55" s="19"/>
    </row>
    <row r="56" spans="1:5" x14ac:dyDescent="0.3">
      <c r="A56" s="21" t="s">
        <v>65</v>
      </c>
      <c r="B56" s="19">
        <v>545</v>
      </c>
      <c r="C56" s="19">
        <v>500</v>
      </c>
      <c r="D56" s="19"/>
      <c r="E56" s="19"/>
    </row>
    <row r="57" spans="1:5" x14ac:dyDescent="0.3">
      <c r="A57" s="21" t="s">
        <v>66</v>
      </c>
      <c r="B57" s="19">
        <v>72.400000000000006</v>
      </c>
      <c r="C57" s="19"/>
      <c r="D57" s="19"/>
      <c r="E57" s="19"/>
    </row>
    <row r="58" spans="1:5" x14ac:dyDescent="0.3">
      <c r="A58" s="21" t="s">
        <v>67</v>
      </c>
      <c r="B58" s="19">
        <v>60</v>
      </c>
      <c r="C58" s="19">
        <v>60</v>
      </c>
      <c r="D58" s="19"/>
      <c r="E58" s="19"/>
    </row>
    <row r="59" spans="1:5" x14ac:dyDescent="0.3">
      <c r="A59" s="21" t="s">
        <v>68</v>
      </c>
      <c r="B59" s="19">
        <v>2526.7814100000001</v>
      </c>
      <c r="C59" s="19">
        <v>1925.85943</v>
      </c>
      <c r="D59" s="19">
        <v>600.39598000000001</v>
      </c>
      <c r="E59" s="19"/>
    </row>
    <row r="60" spans="1:5" x14ac:dyDescent="0.3">
      <c r="A60" s="21" t="s">
        <v>69</v>
      </c>
      <c r="B60" s="19">
        <v>758784.28775000002</v>
      </c>
      <c r="C60" s="19"/>
      <c r="D60" s="19"/>
      <c r="E60" s="19"/>
    </row>
    <row r="61" spans="1:5" x14ac:dyDescent="0.3">
      <c r="A61" s="21" t="s">
        <v>70</v>
      </c>
      <c r="B61" s="19">
        <v>2385.5358200000001</v>
      </c>
      <c r="C61" s="19">
        <v>1370.5419999999999</v>
      </c>
      <c r="D61" s="19">
        <v>592.23699999999997</v>
      </c>
      <c r="E61" s="19">
        <v>102.75682</v>
      </c>
    </row>
    <row r="62" spans="1:5" x14ac:dyDescent="0.3">
      <c r="A62" s="21" t="s">
        <v>71</v>
      </c>
      <c r="B62" s="19">
        <v>2363.3359999999998</v>
      </c>
      <c r="C62" s="19">
        <v>1673</v>
      </c>
      <c r="D62" s="19">
        <v>488</v>
      </c>
      <c r="E62" s="19"/>
    </row>
    <row r="63" spans="1:5" x14ac:dyDescent="0.3">
      <c r="A63" s="21" t="s">
        <v>72</v>
      </c>
      <c r="B63" s="19">
        <v>3177.3530099999998</v>
      </c>
      <c r="C63" s="19">
        <v>1500</v>
      </c>
      <c r="D63" s="19">
        <v>569.35301000000004</v>
      </c>
      <c r="E63" s="19"/>
    </row>
    <row r="64" spans="1:5" x14ac:dyDescent="0.3">
      <c r="A64" s="21" t="s">
        <v>73</v>
      </c>
      <c r="B64" s="19">
        <v>8245.7180200000003</v>
      </c>
      <c r="C64" s="19">
        <v>4971.5440200000003</v>
      </c>
      <c r="D64" s="19">
        <v>991.77448000000004</v>
      </c>
      <c r="E64" s="19"/>
    </row>
    <row r="65" spans="1:5" x14ac:dyDescent="0.3">
      <c r="A65" s="21" t="s">
        <v>74</v>
      </c>
      <c r="B65" s="19">
        <v>50</v>
      </c>
      <c r="C65" s="19"/>
      <c r="D65" s="19"/>
      <c r="E65" s="19"/>
    </row>
    <row r="66" spans="1:5" x14ac:dyDescent="0.3">
      <c r="A66" s="21" t="s">
        <v>75</v>
      </c>
      <c r="B66" s="19">
        <v>1693.7</v>
      </c>
      <c r="C66" s="19">
        <v>1127.9000000000001</v>
      </c>
      <c r="D66" s="19">
        <v>399.8</v>
      </c>
      <c r="E66" s="19"/>
    </row>
    <row r="67" spans="1:5" x14ac:dyDescent="0.3">
      <c r="A67" s="21" t="s">
        <v>76</v>
      </c>
      <c r="B67" s="19">
        <v>0.80200000000000005</v>
      </c>
      <c r="C67" s="19"/>
      <c r="D67" s="19"/>
      <c r="E67" s="19"/>
    </row>
    <row r="68" spans="1:5" x14ac:dyDescent="0.3">
      <c r="A68" s="21" t="s">
        <v>77</v>
      </c>
      <c r="B68" s="19">
        <v>1608.05</v>
      </c>
      <c r="C68" s="19"/>
      <c r="D68" s="19"/>
      <c r="E68" s="19"/>
    </row>
    <row r="69" spans="1:5" x14ac:dyDescent="0.3">
      <c r="A69" s="21" t="s">
        <v>78</v>
      </c>
      <c r="B69" s="19">
        <v>657.23699999999997</v>
      </c>
      <c r="C69" s="19"/>
      <c r="D69" s="19"/>
      <c r="E69" s="19"/>
    </row>
    <row r="70" spans="1:5" x14ac:dyDescent="0.3">
      <c r="A70" s="23" t="s">
        <v>79</v>
      </c>
      <c r="B70" s="20">
        <v>1004533.62729</v>
      </c>
      <c r="C70" s="20">
        <v>33304.882610000001</v>
      </c>
      <c r="D70" s="20">
        <v>9833.55753</v>
      </c>
      <c r="E70" s="20">
        <v>5599.7835100000002</v>
      </c>
    </row>
  </sheetData>
  <mergeCells count="30">
    <mergeCell ref="A25:D25"/>
    <mergeCell ref="A26:D26"/>
    <mergeCell ref="A27:D27"/>
    <mergeCell ref="A28:D28"/>
    <mergeCell ref="A29:D29"/>
    <mergeCell ref="A21:D21"/>
    <mergeCell ref="A22:D22"/>
    <mergeCell ref="A23:D23"/>
    <mergeCell ref="A24:D24"/>
    <mergeCell ref="A16:D16"/>
    <mergeCell ref="A17:D17"/>
    <mergeCell ref="A18:D18"/>
    <mergeCell ref="A19:D19"/>
    <mergeCell ref="A20:D20"/>
    <mergeCell ref="A1:E1"/>
    <mergeCell ref="A2:E2"/>
    <mergeCell ref="A5:D5"/>
    <mergeCell ref="A30:D30"/>
    <mergeCell ref="A32:A33"/>
    <mergeCell ref="B32:B33"/>
    <mergeCell ref="C32:E32"/>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view="pageBreakPreview" topLeftCell="A10" zoomScaleNormal="100" zoomScaleSheetLayoutView="100" workbookViewId="0">
      <selection activeCell="B18" sqref="B18"/>
    </sheetView>
  </sheetViews>
  <sheetFormatPr defaultRowHeight="14.4" x14ac:dyDescent="0.3"/>
  <cols>
    <col min="1" max="1" width="38.33203125" customWidth="1"/>
    <col min="2" max="6" width="13.109375" customWidth="1"/>
    <col min="7" max="7" width="13.21875" customWidth="1"/>
    <col min="8" max="8" width="13.33203125" customWidth="1"/>
    <col min="9" max="9" width="12.88671875" customWidth="1"/>
    <col min="10" max="10" width="12.6640625" customWidth="1"/>
    <col min="11" max="11" width="11" customWidth="1"/>
    <col min="12" max="15" width="13" customWidth="1"/>
    <col min="16" max="16" width="10.77734375" customWidth="1"/>
  </cols>
  <sheetData>
    <row r="1" spans="1:20" s="29" customFormat="1" ht="15.6" x14ac:dyDescent="0.3">
      <c r="A1" s="43" t="s">
        <v>42</v>
      </c>
      <c r="C1" s="30" t="s">
        <v>13</v>
      </c>
    </row>
    <row r="2" spans="1:20" x14ac:dyDescent="0.3">
      <c r="A2" s="38" t="str">
        <f>TEXT(EndData2,"[$-FC19]ДД.ММ.ГГГ")</f>
        <v>27.07.2017</v>
      </c>
      <c r="B2" s="38">
        <f>A2+1</f>
        <v>42944</v>
      </c>
      <c r="C2" s="44" t="str">
        <f>TEXT(B2,"[$-FC19]ДД.ММ.ГГГ")</f>
        <v>28.07.2017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1500</v>
      </c>
      <c r="C4" s="40"/>
      <c r="D4" s="40"/>
      <c r="E4" s="40"/>
      <c r="F4" s="40"/>
      <c r="G4" s="40"/>
      <c r="H4" s="40"/>
      <c r="I4" s="40"/>
      <c r="J4" s="40"/>
      <c r="K4" s="40"/>
      <c r="L4" s="40"/>
      <c r="M4" s="40"/>
      <c r="N4" s="40"/>
      <c r="O4" s="40"/>
      <c r="P4" s="26">
        <v>1500</v>
      </c>
      <c r="Q4" s="27"/>
      <c r="R4" s="27"/>
      <c r="S4" s="27"/>
      <c r="T4" s="27"/>
    </row>
    <row r="5" spans="1:20" ht="93" x14ac:dyDescent="0.3">
      <c r="A5" s="25" t="s">
        <v>32</v>
      </c>
      <c r="B5" s="40">
        <v>4253.5785900000001</v>
      </c>
      <c r="C5" s="40"/>
      <c r="D5" s="40"/>
      <c r="E5" s="40"/>
      <c r="F5" s="40"/>
      <c r="G5" s="40"/>
      <c r="H5" s="40">
        <v>-85.61439</v>
      </c>
      <c r="I5" s="40"/>
      <c r="J5" s="40"/>
      <c r="K5" s="40"/>
      <c r="L5" s="40"/>
      <c r="M5" s="40"/>
      <c r="N5" s="40"/>
      <c r="O5" s="40"/>
      <c r="P5" s="26">
        <v>4167.9642000000003</v>
      </c>
      <c r="Q5" s="27"/>
      <c r="R5" s="27"/>
      <c r="S5" s="27"/>
      <c r="T5" s="27"/>
    </row>
    <row r="6" spans="1:20" ht="66.599999999999994" x14ac:dyDescent="0.3">
      <c r="A6" s="25" t="s">
        <v>33</v>
      </c>
      <c r="B6" s="40"/>
      <c r="C6" s="40"/>
      <c r="D6" s="40"/>
      <c r="E6" s="40"/>
      <c r="F6" s="40"/>
      <c r="G6" s="40">
        <v>2210.00767</v>
      </c>
      <c r="H6" s="40"/>
      <c r="I6" s="40">
        <v>2737.9743199999998</v>
      </c>
      <c r="J6" s="40"/>
      <c r="K6" s="40"/>
      <c r="L6" s="40"/>
      <c r="M6" s="40"/>
      <c r="N6" s="40"/>
      <c r="O6" s="40"/>
      <c r="P6" s="26">
        <v>4947.9819900000002</v>
      </c>
      <c r="Q6" s="27"/>
      <c r="R6" s="27"/>
      <c r="S6" s="27"/>
      <c r="T6" s="27"/>
    </row>
    <row r="7" spans="1:20" ht="106.2" x14ac:dyDescent="0.3">
      <c r="A7" s="25" t="s">
        <v>34</v>
      </c>
      <c r="B7" s="40">
        <v>114.13372</v>
      </c>
      <c r="C7" s="40"/>
      <c r="D7" s="40"/>
      <c r="E7" s="40"/>
      <c r="F7" s="40"/>
      <c r="G7" s="40"/>
      <c r="H7" s="40"/>
      <c r="I7" s="40"/>
      <c r="J7" s="40"/>
      <c r="K7" s="40"/>
      <c r="L7" s="40"/>
      <c r="M7" s="40"/>
      <c r="N7" s="40"/>
      <c r="O7" s="40"/>
      <c r="P7" s="26">
        <v>114.13372</v>
      </c>
      <c r="Q7" s="27"/>
      <c r="R7" s="27"/>
      <c r="S7" s="27"/>
      <c r="T7" s="27"/>
    </row>
    <row r="8" spans="1:20" ht="66.599999999999994" x14ac:dyDescent="0.3">
      <c r="A8" s="25" t="s">
        <v>35</v>
      </c>
      <c r="B8" s="40">
        <v>153.256</v>
      </c>
      <c r="C8" s="40"/>
      <c r="D8" s="40"/>
      <c r="E8" s="40"/>
      <c r="F8" s="40"/>
      <c r="G8" s="40"/>
      <c r="H8" s="40"/>
      <c r="I8" s="40"/>
      <c r="J8" s="40"/>
      <c r="K8" s="40"/>
      <c r="L8" s="40"/>
      <c r="M8" s="40"/>
      <c r="N8" s="40"/>
      <c r="O8" s="40"/>
      <c r="P8" s="26">
        <v>153.256</v>
      </c>
      <c r="Q8" s="27"/>
      <c r="R8" s="27"/>
      <c r="S8" s="27"/>
      <c r="T8" s="27"/>
    </row>
    <row r="9" spans="1:20" ht="106.2" x14ac:dyDescent="0.3">
      <c r="A9" s="25" t="s">
        <v>36</v>
      </c>
      <c r="B9" s="40"/>
      <c r="C9" s="40">
        <v>1903.6610000000001</v>
      </c>
      <c r="D9" s="40"/>
      <c r="E9" s="40"/>
      <c r="F9" s="40">
        <v>-224</v>
      </c>
      <c r="G9" s="40"/>
      <c r="H9" s="40"/>
      <c r="I9" s="40">
        <v>-165</v>
      </c>
      <c r="J9" s="40"/>
      <c r="K9" s="40"/>
      <c r="L9" s="40"/>
      <c r="M9" s="40"/>
      <c r="N9" s="40"/>
      <c r="O9" s="40"/>
      <c r="P9" s="26">
        <v>1514.6610000000001</v>
      </c>
      <c r="Q9" s="27"/>
      <c r="R9" s="27"/>
      <c r="S9" s="27"/>
      <c r="T9" s="27"/>
    </row>
    <row r="10" spans="1:20" ht="40.200000000000003" x14ac:dyDescent="0.3">
      <c r="A10" s="25" t="s">
        <v>37</v>
      </c>
      <c r="B10" s="40"/>
      <c r="C10" s="40"/>
      <c r="D10" s="40"/>
      <c r="E10" s="40"/>
      <c r="F10" s="40"/>
      <c r="G10" s="40"/>
      <c r="H10" s="40"/>
      <c r="I10" s="40"/>
      <c r="J10" s="40"/>
      <c r="K10" s="40"/>
      <c r="L10" s="40"/>
      <c r="M10" s="40"/>
      <c r="N10" s="40">
        <v>598.76621999999998</v>
      </c>
      <c r="O10" s="40"/>
      <c r="P10" s="26">
        <v>598.76621999999998</v>
      </c>
      <c r="Q10" s="27"/>
      <c r="R10" s="27"/>
      <c r="S10" s="27"/>
      <c r="T10" s="27"/>
    </row>
    <row r="11" spans="1:20" ht="40.200000000000003" x14ac:dyDescent="0.3">
      <c r="A11" s="25" t="s">
        <v>38</v>
      </c>
      <c r="B11" s="40">
        <v>8796</v>
      </c>
      <c r="C11" s="40">
        <v>789</v>
      </c>
      <c r="D11" s="40"/>
      <c r="E11" s="40"/>
      <c r="F11" s="40"/>
      <c r="G11" s="40">
        <v>1038.5</v>
      </c>
      <c r="H11" s="40"/>
      <c r="I11" s="40"/>
      <c r="J11" s="40"/>
      <c r="K11" s="40"/>
      <c r="L11" s="40"/>
      <c r="M11" s="40"/>
      <c r="N11" s="40"/>
      <c r="O11" s="40"/>
      <c r="P11" s="26">
        <v>10623.5</v>
      </c>
      <c r="Q11" s="27"/>
      <c r="R11" s="27"/>
      <c r="S11" s="27"/>
      <c r="T11" s="27"/>
    </row>
    <row r="12" spans="1:20" ht="53.4" x14ac:dyDescent="0.3">
      <c r="A12" s="25" t="s">
        <v>39</v>
      </c>
      <c r="B12" s="40">
        <v>60165.262499999997</v>
      </c>
      <c r="C12" s="40"/>
      <c r="D12" s="40"/>
      <c r="E12" s="40"/>
      <c r="F12" s="40"/>
      <c r="G12" s="40"/>
      <c r="H12" s="40"/>
      <c r="I12" s="40"/>
      <c r="J12" s="40"/>
      <c r="K12" s="40"/>
      <c r="L12" s="40"/>
      <c r="M12" s="40"/>
      <c r="N12" s="40"/>
      <c r="O12" s="40"/>
      <c r="P12" s="26">
        <v>60165.262499999997</v>
      </c>
      <c r="Q12" s="27"/>
      <c r="R12" s="27"/>
      <c r="S12" s="27"/>
      <c r="T12" s="27"/>
    </row>
    <row r="13" spans="1:20" x14ac:dyDescent="0.3">
      <c r="A13" s="25" t="s">
        <v>40</v>
      </c>
      <c r="B13" s="40"/>
      <c r="C13" s="40">
        <v>490.5</v>
      </c>
      <c r="D13" s="40"/>
      <c r="E13" s="40"/>
      <c r="F13" s="40"/>
      <c r="G13" s="40"/>
      <c r="H13" s="40"/>
      <c r="I13" s="40"/>
      <c r="J13" s="40"/>
      <c r="K13" s="40"/>
      <c r="L13" s="40"/>
      <c r="M13" s="40"/>
      <c r="N13" s="40"/>
      <c r="O13" s="40"/>
      <c r="P13" s="26">
        <v>490.5</v>
      </c>
      <c r="Q13" s="27"/>
      <c r="R13" s="27"/>
      <c r="S13" s="27"/>
      <c r="T13" s="27"/>
    </row>
    <row r="14" spans="1:20" x14ac:dyDescent="0.3">
      <c r="A14" s="33" t="s">
        <v>41</v>
      </c>
      <c r="B14" s="41">
        <v>74982.230809999994</v>
      </c>
      <c r="C14" s="41">
        <v>3183.1610000000001</v>
      </c>
      <c r="D14" s="41"/>
      <c r="E14" s="41"/>
      <c r="F14" s="41">
        <v>-224</v>
      </c>
      <c r="G14" s="41">
        <v>3248.50767</v>
      </c>
      <c r="H14" s="41">
        <v>-85.61439</v>
      </c>
      <c r="I14" s="41">
        <v>2572.9743199999998</v>
      </c>
      <c r="J14" s="41"/>
      <c r="K14" s="41"/>
      <c r="L14" s="41"/>
      <c r="M14" s="41"/>
      <c r="N14" s="41">
        <v>598.76621999999998</v>
      </c>
      <c r="O14" s="41"/>
      <c r="P14" s="26">
        <v>84276.025630000004</v>
      </c>
      <c r="Q14" s="34"/>
      <c r="R14" s="34"/>
      <c r="S14" s="34"/>
      <c r="T14" s="34"/>
    </row>
    <row r="16" spans="1:20" x14ac:dyDescent="0.3">
      <c r="A16" s="37" t="s">
        <v>30</v>
      </c>
      <c r="B16" s="36">
        <f>Учреждения!B70+'Муниципальные районы'!P14</f>
        <v>1088809.65292</v>
      </c>
    </row>
    <row r="17" spans="1:2" ht="32.25" customHeight="1" x14ac:dyDescent="0.3">
      <c r="A17" s="37" t="str">
        <f>CONCATENATE("Остатки бюджетных средств на ",C2,"г.")</f>
        <v>Остатки бюджетных средств на 28.07.2017г.</v>
      </c>
      <c r="B17" s="36">
        <v>1056256.2</v>
      </c>
    </row>
  </sheetData>
  <pageMargins left="0.23622047244094491" right="0.23622047244094491" top="0.74803149606299213" bottom="0.74803149606299213" header="0.31496062992125984" footer="0.31496062992125984"/>
  <pageSetup paperSize="9" scale="5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2017-07-30T23:27:10Z</dcterms:modified>
</cp:coreProperties>
</file>