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Учреждения!$35:$36</definedName>
    <definedName name="_xlnm.Print_Area" localSheetId="1">'Муниципальные районы'!$A$1:$P$36</definedName>
    <definedName name="_xlnm.Print_Area" localSheetId="0">Учреждения!$A$1:$E$73</definedName>
  </definedNames>
  <calcPr calcId="162913" refMode="R1C1"/>
</workbook>
</file>

<file path=xl/calcChain.xml><?xml version="1.0" encoding="utf-8"?>
<calcChain xmlns="http://schemas.openxmlformats.org/spreadsheetml/2006/main">
  <c r="E5" i="1" l="1"/>
  <c r="B35" i="2"/>
  <c r="E33" i="1"/>
  <c r="E8" i="1" s="1"/>
  <c r="E9" i="1"/>
  <c r="E16" i="1"/>
  <c r="E14" i="1"/>
  <c r="E20" i="1"/>
  <c r="E13" i="1"/>
  <c r="E15" i="1"/>
  <c r="E28" i="1"/>
  <c r="E27" i="1"/>
  <c r="E32" i="1"/>
  <c r="E26" i="1"/>
  <c r="E31" i="1"/>
  <c r="E30" i="1"/>
  <c r="E24" i="1"/>
  <c r="E10" i="1"/>
  <c r="E29" i="1"/>
  <c r="E25" i="1"/>
  <c r="E23" i="1"/>
  <c r="E22" i="1"/>
  <c r="E21" i="1"/>
  <c r="E19" i="1"/>
  <c r="E18" i="1"/>
  <c r="E12" i="1"/>
  <c r="E11" i="1"/>
  <c r="B34" i="2"/>
  <c r="A2" i="2" l="1"/>
  <c r="B2" i="2" s="1"/>
  <c r="C2" i="2" s="1"/>
  <c r="A35" i="2" s="1"/>
  <c r="H1" i="1" l="1"/>
  <c r="A5" i="1" s="1"/>
  <c r="H2" i="1"/>
  <c r="G1" i="1"/>
  <c r="G2" i="1"/>
  <c r="A2" i="1" l="1"/>
</calcChain>
</file>

<file path=xl/sharedStrings.xml><?xml version="1.0" encoding="utf-8"?>
<sst xmlns="http://schemas.openxmlformats.org/spreadsheetml/2006/main" count="121" uniqueCount="120">
  <si>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</si>
  <si>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</si>
  <si>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</si>
  <si>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</si>
  <si>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</si>
  <si>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</si>
  <si>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</si>
  <si>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</si>
  <si>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</si>
  <si>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</si>
  <si>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</si>
  <si>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</si>
  <si>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</si>
  <si>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</si>
  <si>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</si>
  <si>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</si>
  <si>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</si>
  <si>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</si>
  <si>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</si>
  <si>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</si>
  <si>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</si>
  <si>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</si>
  <si>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</si>
  <si>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</si>
  <si>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</si>
  <si>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</si>
  <si>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</si>
  <si>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</si>
  <si>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</si>
  <si>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</si>
  <si>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</si>
  <si>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</si>
  <si>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</si>
  <si>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</si>
  <si>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</si>
  <si>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за счет средств резервного фонда Правительства Камчатского края</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</si>
  <si>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</si>
  <si>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</si>
  <si>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</si>
  <si>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</si>
  <si>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</si>
  <si>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</si>
  <si>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</si>
  <si>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</si>
  <si>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</si>
  <si>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</si>
  <si>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</si>
  <si>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</si>
  <si>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Иные межбюджетные трансферты на  поддержку экономического и социального развития коренных малочисленных народов Севера, Сибири и Дальнего Востока Российской Федерации</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</si>
  <si>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</si>
  <si>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</si>
  <si>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</si>
  <si>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Иные межбюджетные трансферты на оснащение образовательных учреждений Петропавловск-Камчатского городского округа автоматическими приборами погодного регулирования, а также оборудованием для комфортного пребывания детей в образовательных учреждениях в межотопительный период</t>
  </si>
  <si>
    <t>Иные межбюджетные трансферты на повышение оплаты труда работникам муниципальных учреждений культуры, определенных Указом Президента Российской Федерации от 07.05.2012 № 597 "О мероприятиях по реализации государственной социальной политики", финансируемых из местных бюджетов</t>
  </si>
  <si>
    <t>Иные межбюджетные трансферты на выполнение работ по благоустройству территорий, на которых располагаются объекты социальной инфраструктуры</t>
  </si>
  <si>
    <t>Расходы, связанные с особым режимом безопасного функционирования закрытых административно-территориальных образований</t>
  </si>
  <si>
    <t>Обеспечение жильем молодых семей  в рамках федеральной целевой программы "Жилище" на 2015 - 2020 годы</t>
  </si>
  <si>
    <t>Мероприятия государственной программы Российской Федерации "Доступная среда" на 2011-2020 годы</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</si>
  <si>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</si>
  <si>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</si>
  <si>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14.09.2017</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</si>
  <si>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</si>
  <si>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</si>
  <si>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</si>
  <si>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</si>
  <si>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</si>
  <si>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</si>
  <si>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</si>
  <si>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</si>
  <si>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</si>
  <si>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</si>
  <si>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</si>
  <si>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</si>
  <si>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</si>
  <si>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</si>
  <si>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</si>
  <si>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</si>
  <si>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</si>
  <si>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</si>
  <si>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</si>
  <si>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</si>
  <si>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</si>
  <si>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</si>
  <si>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</si>
  <si>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</si>
  <si>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</si>
  <si>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</si>
  <si>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</si>
  <si>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</si>
  <si>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</si>
  <si>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</si>
  <si>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</si>
  <si>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</si>
  <si>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</si>
  <si>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</si>
  <si>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ИТОГО</t>
  </si>
  <si>
    <t>08.09.2017</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</si>
  <si>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</si>
  <si>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</si>
  <si>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</si>
  <si>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</si>
  <si>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</si>
  <si>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</si>
  <si>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</si>
  <si>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</si>
  <si>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</si>
  <si>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</si>
  <si>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</si>
  <si>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</si>
  <si>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</si>
  <si>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софинансирование региональных программ повышения мобильности трудовых ресурсов</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</si>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</sst>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view="pageBreakPreview" topLeftCell="A31"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0" t="s">
        <v>0</v>
      </c>
      <c r="B1" s="40"/>
      <c r="C1" s="40"/>
      <c r="D1" s="40"/>
      <c r="E1" s="40"/>
      <c r="F1" s="29" t="s">
        <v>96</v>
      </c>
      <c r="G1" s="30" t="str">
        <f>TEXT(F1,"[$-FC19]ДД ММММ")</f>
        <v>08 сентября</v>
      </c>
      <c r="H1" s="30" t="str">
        <f>TEXT(F1,"[$-FC19]ДД.ММ.ГГГ \г")</f>
        <v>08.09.2017 г</v>
      </c>
    </row>
    <row r="2" spans="1:9" ht="15.6" x14ac:dyDescent="0.3">
      <c r="A2" s="40" t="str">
        <f>CONCATENATE("с ",G1," по ",G2,"ода")</f>
        <v>с 08 сентября по 14 сентября 2017 года</v>
      </c>
      <c r="B2" s="40"/>
      <c r="C2" s="40"/>
      <c r="D2" s="40"/>
      <c r="E2" s="40"/>
      <c r="F2" s="29" t="s">
        <v>60</v>
      </c>
      <c r="G2" s="30" t="str">
        <f>TEXT(F2,"[$-FC19]ДД ММММ ГГГ \г")</f>
        <v>14 сентября 2017 г</v>
      </c>
      <c r="H2" s="30" t="str">
        <f>TEXT(F2,"[$-FC19]ДД.ММ.ГГГ \г")</f>
        <v>14.09.2017 г</v>
      </c>
      <c r="I2" s="21"/>
    </row>
    <row r="3" spans="1:9" x14ac:dyDescent="0.3">
      <c r="A3" s="1"/>
      <c r="B3" s="2"/>
      <c r="C3" s="2"/>
      <c r="D3" s="2"/>
      <c r="E3" s="3"/>
    </row>
    <row r="4" spans="1:9" x14ac:dyDescent="0.3">
      <c r="A4" s="4"/>
      <c r="B4" s="5"/>
      <c r="C4" s="5"/>
      <c r="D4" s="6"/>
      <c r="E4" s="7" t="s">
        <v>1</v>
      </c>
    </row>
    <row r="5" spans="1:9" x14ac:dyDescent="0.3">
      <c r="A5" s="41" t="str">
        <f>CONCATENATE("Остатки средств на ",H1,".")</f>
        <v>Остатки средств на 08.09.2017 г.</v>
      </c>
      <c r="B5" s="42"/>
      <c r="C5" s="42"/>
      <c r="D5" s="43"/>
      <c r="E5" s="8">
        <f>109887.2</f>
        <v>109887.2</v>
      </c>
      <c r="F5" s="21"/>
    </row>
    <row r="6" spans="1:9" x14ac:dyDescent="0.3">
      <c r="A6" s="10"/>
      <c r="B6" s="11"/>
      <c r="C6" s="11"/>
      <c r="D6" s="11"/>
      <c r="E6" s="12"/>
    </row>
    <row r="7" spans="1:9" x14ac:dyDescent="0.3">
      <c r="A7" s="50" t="s">
        <v>2</v>
      </c>
      <c r="B7" s="51"/>
      <c r="C7" s="51"/>
      <c r="D7" s="51"/>
      <c r="E7" s="13"/>
    </row>
    <row r="8" spans="1:9" x14ac:dyDescent="0.3">
      <c r="A8" s="45" t="s">
        <v>3</v>
      </c>
      <c r="B8" s="51"/>
      <c r="C8" s="51"/>
      <c r="D8" s="51"/>
      <c r="E8" s="9">
        <f>E33-E9</f>
        <v>399904.7237000009</v>
      </c>
    </row>
    <row r="9" spans="1:9" x14ac:dyDescent="0.3">
      <c r="A9" s="52" t="s">
        <v>4</v>
      </c>
      <c r="B9" s="51"/>
      <c r="C9" s="51"/>
      <c r="D9" s="51"/>
      <c r="E9" s="14">
        <f>SUM(E10:E32)</f>
        <v>3175591.1999999993</v>
      </c>
    </row>
    <row r="10" spans="1:9" x14ac:dyDescent="0.3">
      <c r="A10" s="52" t="s">
        <v>97</v>
      </c>
      <c r="B10" s="51"/>
      <c r="C10" s="51"/>
      <c r="D10" s="51"/>
      <c r="E10" s="14">
        <f>133+106.4+310+984.9</f>
        <v>1534.3</v>
      </c>
    </row>
    <row r="11" spans="1:9" ht="59.4" customHeight="1" x14ac:dyDescent="0.3">
      <c r="A11" s="52" t="s">
        <v>98</v>
      </c>
      <c r="B11" s="51"/>
      <c r="C11" s="51"/>
      <c r="D11" s="51"/>
      <c r="E11" s="14">
        <f>216.1</f>
        <v>216.1</v>
      </c>
    </row>
    <row r="12" spans="1:9" ht="27" customHeight="1" x14ac:dyDescent="0.3">
      <c r="A12" s="52" t="s">
        <v>99</v>
      </c>
      <c r="B12" s="51"/>
      <c r="C12" s="51"/>
      <c r="D12" s="51"/>
      <c r="E12" s="14">
        <f>433.3</f>
        <v>433.3</v>
      </c>
    </row>
    <row r="13" spans="1:9" ht="30.6" customHeight="1" x14ac:dyDescent="0.3">
      <c r="A13" s="52" t="s">
        <v>100</v>
      </c>
      <c r="B13" s="51"/>
      <c r="C13" s="51"/>
      <c r="D13" s="51"/>
      <c r="E13" s="14">
        <f>73.8+37.7+509.8</f>
        <v>621.29999999999995</v>
      </c>
    </row>
    <row r="14" spans="1:9" ht="28.2" customHeight="1" x14ac:dyDescent="0.3">
      <c r="A14" s="52" t="s">
        <v>101</v>
      </c>
      <c r="B14" s="51"/>
      <c r="C14" s="51"/>
      <c r="D14" s="51"/>
      <c r="E14" s="14">
        <f>942.9+577.5+304.8+185.8+377.6</f>
        <v>2388.6</v>
      </c>
    </row>
    <row r="15" spans="1:9" ht="30" customHeight="1" x14ac:dyDescent="0.3">
      <c r="A15" s="52" t="s">
        <v>102</v>
      </c>
      <c r="B15" s="51"/>
      <c r="C15" s="51"/>
      <c r="D15" s="51"/>
      <c r="E15" s="14">
        <f>-1383.7-31.9</f>
        <v>-1415.6000000000001</v>
      </c>
    </row>
    <row r="16" spans="1:9" ht="27" customHeight="1" x14ac:dyDescent="0.3">
      <c r="A16" s="52" t="s">
        <v>103</v>
      </c>
      <c r="B16" s="51"/>
      <c r="C16" s="51"/>
      <c r="D16" s="51"/>
      <c r="E16" s="14">
        <f>758.7+209+181.7+447.4+808.9</f>
        <v>2405.7000000000003</v>
      </c>
    </row>
    <row r="17" spans="1:5" x14ac:dyDescent="0.3">
      <c r="A17" s="52" t="s">
        <v>104</v>
      </c>
      <c r="B17" s="51"/>
      <c r="C17" s="51"/>
      <c r="D17" s="51"/>
      <c r="E17" s="14">
        <v>3096284.4</v>
      </c>
    </row>
    <row r="18" spans="1:5" ht="30" customHeight="1" x14ac:dyDescent="0.3">
      <c r="A18" s="52" t="s">
        <v>105</v>
      </c>
      <c r="B18" s="51"/>
      <c r="C18" s="51"/>
      <c r="D18" s="51"/>
      <c r="E18" s="14">
        <f>8981</f>
        <v>8981</v>
      </c>
    </row>
    <row r="19" spans="1:5" ht="26.4" customHeight="1" x14ac:dyDescent="0.3">
      <c r="A19" s="52" t="s">
        <v>106</v>
      </c>
      <c r="B19" s="51"/>
      <c r="C19" s="51"/>
      <c r="D19" s="51"/>
      <c r="E19" s="14">
        <f>1200</f>
        <v>1200</v>
      </c>
    </row>
    <row r="20" spans="1:5" ht="43.8" customHeight="1" x14ac:dyDescent="0.3">
      <c r="A20" s="52" t="s">
        <v>107</v>
      </c>
      <c r="B20" s="51"/>
      <c r="C20" s="51"/>
      <c r="D20" s="51"/>
      <c r="E20" s="14">
        <f>205.9+20.4+51.2</f>
        <v>277.5</v>
      </c>
    </row>
    <row r="21" spans="1:5" ht="27.6" customHeight="1" x14ac:dyDescent="0.3">
      <c r="A21" s="52" t="s">
        <v>108</v>
      </c>
      <c r="B21" s="51"/>
      <c r="C21" s="51"/>
      <c r="D21" s="51"/>
      <c r="E21" s="14">
        <f>41738</f>
        <v>41738</v>
      </c>
    </row>
    <row r="22" spans="1:5" ht="30" customHeight="1" x14ac:dyDescent="0.3">
      <c r="A22" s="52" t="s">
        <v>109</v>
      </c>
      <c r="B22" s="51"/>
      <c r="C22" s="51"/>
      <c r="D22" s="51"/>
      <c r="E22" s="14">
        <f>150.9</f>
        <v>150.9</v>
      </c>
    </row>
    <row r="23" spans="1:5" ht="30.6" customHeight="1" x14ac:dyDescent="0.3">
      <c r="A23" s="52" t="s">
        <v>110</v>
      </c>
      <c r="B23" s="51"/>
      <c r="C23" s="51"/>
      <c r="D23" s="51"/>
      <c r="E23" s="14">
        <f>503.4</f>
        <v>503.4</v>
      </c>
    </row>
    <row r="24" spans="1:5" ht="27" customHeight="1" x14ac:dyDescent="0.3">
      <c r="A24" s="52" t="s">
        <v>111</v>
      </c>
      <c r="B24" s="51"/>
      <c r="C24" s="51"/>
      <c r="D24" s="51"/>
      <c r="E24" s="14">
        <f>246.6+4197.8</f>
        <v>4444.4000000000005</v>
      </c>
    </row>
    <row r="25" spans="1:5" ht="29.4" customHeight="1" x14ac:dyDescent="0.3">
      <c r="A25" s="52" t="s">
        <v>112</v>
      </c>
      <c r="B25" s="51"/>
      <c r="C25" s="51"/>
      <c r="D25" s="51"/>
      <c r="E25" s="14">
        <f>0.3</f>
        <v>0.3</v>
      </c>
    </row>
    <row r="26" spans="1:5" ht="27" customHeight="1" x14ac:dyDescent="0.3">
      <c r="A26" s="52" t="s">
        <v>113</v>
      </c>
      <c r="B26" s="51"/>
      <c r="C26" s="51"/>
      <c r="D26" s="51"/>
      <c r="E26" s="14">
        <f>7580.9+1285.4</f>
        <v>8866.2999999999993</v>
      </c>
    </row>
    <row r="27" spans="1:5" ht="40.799999999999997" customHeight="1" x14ac:dyDescent="0.3">
      <c r="A27" s="52" t="s">
        <v>114</v>
      </c>
      <c r="B27" s="51"/>
      <c r="C27" s="51"/>
      <c r="D27" s="51"/>
      <c r="E27" s="14">
        <f>662.9+4075.3</f>
        <v>4738.2</v>
      </c>
    </row>
    <row r="28" spans="1:5" ht="30.6" customHeight="1" x14ac:dyDescent="0.3">
      <c r="A28" s="52" t="s">
        <v>115</v>
      </c>
      <c r="B28" s="51"/>
      <c r="C28" s="51"/>
      <c r="D28" s="51"/>
      <c r="E28" s="14">
        <f>274.9+1026.5</f>
        <v>1301.4000000000001</v>
      </c>
    </row>
    <row r="29" spans="1:5" ht="28.2" customHeight="1" x14ac:dyDescent="0.3">
      <c r="A29" s="52" t="s">
        <v>116</v>
      </c>
      <c r="B29" s="51"/>
      <c r="C29" s="51"/>
      <c r="D29" s="51"/>
      <c r="E29" s="14">
        <f>330.8</f>
        <v>330.8</v>
      </c>
    </row>
    <row r="30" spans="1:5" ht="27" customHeight="1" x14ac:dyDescent="0.3">
      <c r="A30" s="52" t="s">
        <v>117</v>
      </c>
      <c r="B30" s="51"/>
      <c r="C30" s="51"/>
      <c r="D30" s="51"/>
      <c r="E30" s="14">
        <f>299.4</f>
        <v>299.39999999999998</v>
      </c>
    </row>
    <row r="31" spans="1:5" ht="30" customHeight="1" x14ac:dyDescent="0.3">
      <c r="A31" s="52" t="s">
        <v>118</v>
      </c>
      <c r="B31" s="51"/>
      <c r="C31" s="51"/>
      <c r="D31" s="51"/>
      <c r="E31" s="14">
        <f>17.5</f>
        <v>17.5</v>
      </c>
    </row>
    <row r="32" spans="1:5" ht="40.799999999999997" customHeight="1" x14ac:dyDescent="0.3">
      <c r="A32" s="52" t="s">
        <v>119</v>
      </c>
      <c r="B32" s="51"/>
      <c r="C32" s="51"/>
      <c r="D32" s="51"/>
      <c r="E32" s="14">
        <f>274</f>
        <v>274</v>
      </c>
    </row>
    <row r="33" spans="1:5" x14ac:dyDescent="0.3">
      <c r="A33" s="44" t="s">
        <v>5</v>
      </c>
      <c r="B33" s="45"/>
      <c r="C33" s="45"/>
      <c r="D33" s="45"/>
      <c r="E33" s="13">
        <f>'Муниципальные районы'!B35-Учреждения!E5+'Муниципальные районы'!B34</f>
        <v>3575495.9237000002</v>
      </c>
    </row>
    <row r="34" spans="1:5" x14ac:dyDescent="0.3">
      <c r="A34" s="15"/>
      <c r="B34" s="16"/>
      <c r="C34" s="16"/>
      <c r="D34" s="6"/>
      <c r="E34" s="17"/>
    </row>
    <row r="35" spans="1:5" x14ac:dyDescent="0.3">
      <c r="A35" s="46" t="s">
        <v>14</v>
      </c>
      <c r="B35" s="48" t="s">
        <v>6</v>
      </c>
      <c r="C35" s="49" t="s">
        <v>7</v>
      </c>
      <c r="D35" s="49"/>
      <c r="E35" s="49"/>
    </row>
    <row r="36" spans="1:5" ht="82.8" x14ac:dyDescent="0.3">
      <c r="A36" s="47"/>
      <c r="B36" s="48"/>
      <c r="C36" s="18" t="s">
        <v>8</v>
      </c>
      <c r="D36" s="18" t="s">
        <v>9</v>
      </c>
      <c r="E36" s="18" t="s">
        <v>10</v>
      </c>
    </row>
    <row r="37" spans="1:5" x14ac:dyDescent="0.3">
      <c r="A37" s="19" t="s">
        <v>61</v>
      </c>
      <c r="B37" s="20">
        <v>4522.94193</v>
      </c>
      <c r="C37" s="20">
        <v>201.56309999999999</v>
      </c>
      <c r="D37" s="20">
        <v>60.872059999999998</v>
      </c>
      <c r="E37" s="20"/>
    </row>
    <row r="38" spans="1:5" x14ac:dyDescent="0.3">
      <c r="A38" s="19" t="s">
        <v>62</v>
      </c>
      <c r="B38" s="20">
        <v>1300</v>
      </c>
      <c r="C38" s="20">
        <v>1000</v>
      </c>
      <c r="D38" s="20"/>
      <c r="E38" s="20"/>
    </row>
    <row r="39" spans="1:5" x14ac:dyDescent="0.3">
      <c r="A39" s="19" t="s">
        <v>63</v>
      </c>
      <c r="B39" s="20">
        <v>940.8</v>
      </c>
      <c r="C39" s="20">
        <v>905.8</v>
      </c>
      <c r="D39" s="20">
        <v>35</v>
      </c>
      <c r="E39" s="20"/>
    </row>
    <row r="40" spans="1:5" x14ac:dyDescent="0.3">
      <c r="A40" s="19" t="s">
        <v>64</v>
      </c>
      <c r="B40" s="20">
        <v>36010.112099999998</v>
      </c>
      <c r="C40" s="20">
        <v>10039.02857</v>
      </c>
      <c r="D40" s="20">
        <v>1160.0910899999999</v>
      </c>
      <c r="E40" s="20"/>
    </row>
    <row r="41" spans="1:5" ht="27.6" x14ac:dyDescent="0.3">
      <c r="A41" s="19" t="s">
        <v>65</v>
      </c>
      <c r="B41" s="20">
        <v>4955.4176500000003</v>
      </c>
      <c r="C41" s="20">
        <v>574.57483000000002</v>
      </c>
      <c r="D41" s="20"/>
      <c r="E41" s="20"/>
    </row>
    <row r="42" spans="1:5" x14ac:dyDescent="0.3">
      <c r="A42" s="19" t="s">
        <v>66</v>
      </c>
      <c r="B42" s="20">
        <v>4409.2383200000004</v>
      </c>
      <c r="C42" s="20">
        <v>1200</v>
      </c>
      <c r="D42" s="20">
        <v>200</v>
      </c>
      <c r="E42" s="20"/>
    </row>
    <row r="43" spans="1:5" x14ac:dyDescent="0.3">
      <c r="A43" s="19" t="s">
        <v>67</v>
      </c>
      <c r="B43" s="20">
        <v>250</v>
      </c>
      <c r="C43" s="20"/>
      <c r="D43" s="20">
        <v>250</v>
      </c>
      <c r="E43" s="20"/>
    </row>
    <row r="44" spans="1:5" ht="27.6" x14ac:dyDescent="0.3">
      <c r="A44" s="19" t="s">
        <v>68</v>
      </c>
      <c r="B44" s="20">
        <v>103732.97027000001</v>
      </c>
      <c r="C44" s="20"/>
      <c r="D44" s="20"/>
      <c r="E44" s="20"/>
    </row>
    <row r="45" spans="1:5" x14ac:dyDescent="0.3">
      <c r="A45" s="19" t="s">
        <v>69</v>
      </c>
      <c r="B45" s="20">
        <v>876.27509999999995</v>
      </c>
      <c r="C45" s="20"/>
      <c r="D45" s="20"/>
      <c r="E45" s="20"/>
    </row>
    <row r="46" spans="1:5" x14ac:dyDescent="0.3">
      <c r="A46" s="19" t="s">
        <v>70</v>
      </c>
      <c r="B46" s="20">
        <v>117082.70711</v>
      </c>
      <c r="C46" s="20"/>
      <c r="D46" s="20"/>
      <c r="E46" s="20"/>
    </row>
    <row r="47" spans="1:5" x14ac:dyDescent="0.3">
      <c r="A47" s="19" t="s">
        <v>71</v>
      </c>
      <c r="B47" s="20">
        <v>11490.30949</v>
      </c>
      <c r="C47" s="20">
        <v>145.35480999999999</v>
      </c>
      <c r="D47" s="20">
        <v>68.717590000000001</v>
      </c>
      <c r="E47" s="20"/>
    </row>
    <row r="48" spans="1:5" x14ac:dyDescent="0.3">
      <c r="A48" s="19" t="s">
        <v>72</v>
      </c>
      <c r="B48" s="20">
        <v>364094.82721999998</v>
      </c>
      <c r="C48" s="20">
        <v>1844.1515400000001</v>
      </c>
      <c r="D48" s="20">
        <v>8.2708499999999994</v>
      </c>
      <c r="E48" s="20">
        <v>234924.04850999999</v>
      </c>
    </row>
    <row r="49" spans="1:5" x14ac:dyDescent="0.3">
      <c r="A49" s="19" t="s">
        <v>73</v>
      </c>
      <c r="B49" s="20">
        <v>144050.79334999999</v>
      </c>
      <c r="C49" s="20">
        <v>2758</v>
      </c>
      <c r="D49" s="20">
        <v>360</v>
      </c>
      <c r="E49" s="20">
        <v>113810.31411000001</v>
      </c>
    </row>
    <row r="50" spans="1:5" x14ac:dyDescent="0.3">
      <c r="A50" s="19" t="s">
        <v>74</v>
      </c>
      <c r="B50" s="20">
        <v>15450.53753</v>
      </c>
      <c r="C50" s="20"/>
      <c r="D50" s="20"/>
      <c r="E50" s="20"/>
    </row>
    <row r="51" spans="1:5" ht="27.6" x14ac:dyDescent="0.3">
      <c r="A51" s="19" t="s">
        <v>75</v>
      </c>
      <c r="B51" s="20">
        <v>7089.3855899999999</v>
      </c>
      <c r="C51" s="20">
        <v>100</v>
      </c>
      <c r="D51" s="20"/>
      <c r="E51" s="20">
        <v>10</v>
      </c>
    </row>
    <row r="52" spans="1:5" x14ac:dyDescent="0.3">
      <c r="A52" s="19" t="s">
        <v>76</v>
      </c>
      <c r="B52" s="20">
        <v>3777.10968</v>
      </c>
      <c r="C52" s="20"/>
      <c r="D52" s="20"/>
      <c r="E52" s="20"/>
    </row>
    <row r="53" spans="1:5" x14ac:dyDescent="0.3">
      <c r="A53" s="19" t="s">
        <v>77</v>
      </c>
      <c r="B53" s="20">
        <v>1734.7175400000001</v>
      </c>
      <c r="C53" s="20">
        <v>1475.2392</v>
      </c>
      <c r="D53" s="20">
        <v>57.4116</v>
      </c>
      <c r="E53" s="20"/>
    </row>
    <row r="54" spans="1:5" x14ac:dyDescent="0.3">
      <c r="A54" s="19" t="s">
        <v>78</v>
      </c>
      <c r="B54" s="20">
        <v>3017.95219</v>
      </c>
      <c r="C54" s="20">
        <v>513.79999999999995</v>
      </c>
      <c r="D54" s="20">
        <v>21.085439999999998</v>
      </c>
      <c r="E54" s="20"/>
    </row>
    <row r="55" spans="1:5" x14ac:dyDescent="0.3">
      <c r="A55" s="19" t="s">
        <v>79</v>
      </c>
      <c r="B55" s="20">
        <v>887.88310999999999</v>
      </c>
      <c r="C55" s="20">
        <v>430</v>
      </c>
      <c r="D55" s="20"/>
      <c r="E55" s="20"/>
    </row>
    <row r="56" spans="1:5" ht="27.6" x14ac:dyDescent="0.3">
      <c r="A56" s="19" t="s">
        <v>80</v>
      </c>
      <c r="B56" s="20">
        <v>1573.05295</v>
      </c>
      <c r="C56" s="20">
        <v>785</v>
      </c>
      <c r="D56" s="20">
        <v>185</v>
      </c>
      <c r="E56" s="20">
        <v>115.06126</v>
      </c>
    </row>
    <row r="57" spans="1:5" x14ac:dyDescent="0.3">
      <c r="A57" s="19" t="s">
        <v>81</v>
      </c>
      <c r="B57" s="20">
        <v>1863.511</v>
      </c>
      <c r="C57" s="20">
        <v>691</v>
      </c>
      <c r="D57" s="20"/>
      <c r="E57" s="20"/>
    </row>
    <row r="58" spans="1:5" x14ac:dyDescent="0.3">
      <c r="A58" s="19" t="s">
        <v>82</v>
      </c>
      <c r="B58" s="20">
        <v>199401.42003000001</v>
      </c>
      <c r="C58" s="20">
        <v>2186.5830000000001</v>
      </c>
      <c r="D58" s="20">
        <v>589.62800000000004</v>
      </c>
      <c r="E58" s="20"/>
    </row>
    <row r="59" spans="1:5" x14ac:dyDescent="0.3">
      <c r="A59" s="19" t="s">
        <v>83</v>
      </c>
      <c r="B59" s="20">
        <v>9437.1700999999994</v>
      </c>
      <c r="C59" s="20">
        <v>4304.4304099999999</v>
      </c>
      <c r="D59" s="20">
        <v>1006.96869</v>
      </c>
      <c r="E59" s="20"/>
    </row>
    <row r="60" spans="1:5" x14ac:dyDescent="0.3">
      <c r="A60" s="19" t="s">
        <v>84</v>
      </c>
      <c r="B60" s="20">
        <v>250</v>
      </c>
      <c r="C60" s="20">
        <v>200</v>
      </c>
      <c r="D60" s="20">
        <v>50</v>
      </c>
      <c r="E60" s="20"/>
    </row>
    <row r="61" spans="1:5" x14ac:dyDescent="0.3">
      <c r="A61" s="19" t="s">
        <v>85</v>
      </c>
      <c r="B61" s="20">
        <v>338.65095000000002</v>
      </c>
      <c r="C61" s="20">
        <v>323.38357999999999</v>
      </c>
      <c r="D61" s="20"/>
      <c r="E61" s="20"/>
    </row>
    <row r="62" spans="1:5" x14ac:dyDescent="0.3">
      <c r="A62" s="19" t="s">
        <v>86</v>
      </c>
      <c r="B62" s="20">
        <v>155.91677000000001</v>
      </c>
      <c r="C62" s="20">
        <v>125.4434</v>
      </c>
      <c r="D62" s="20">
        <v>9.9252199999999995</v>
      </c>
      <c r="E62" s="20"/>
    </row>
    <row r="63" spans="1:5" x14ac:dyDescent="0.3">
      <c r="A63" s="19" t="s">
        <v>87</v>
      </c>
      <c r="B63" s="20">
        <v>1836.99143</v>
      </c>
      <c r="C63" s="20"/>
      <c r="D63" s="20"/>
      <c r="E63" s="20"/>
    </row>
    <row r="64" spans="1:5" x14ac:dyDescent="0.3">
      <c r="A64" s="19" t="s">
        <v>88</v>
      </c>
      <c r="B64" s="20">
        <v>281.81932999999998</v>
      </c>
      <c r="C64" s="20"/>
      <c r="D64" s="20"/>
      <c r="E64" s="20"/>
    </row>
    <row r="65" spans="1:5" x14ac:dyDescent="0.3">
      <c r="A65" s="19" t="s">
        <v>89</v>
      </c>
      <c r="B65" s="20">
        <v>41268.979220000001</v>
      </c>
      <c r="C65" s="20"/>
      <c r="D65" s="20"/>
      <c r="E65" s="20">
        <v>170</v>
      </c>
    </row>
    <row r="66" spans="1:5" x14ac:dyDescent="0.3">
      <c r="A66" s="19" t="s">
        <v>90</v>
      </c>
      <c r="B66" s="20">
        <v>10248.32584</v>
      </c>
      <c r="C66" s="20">
        <v>2939.3562900000002</v>
      </c>
      <c r="D66" s="20">
        <v>65.704920000000001</v>
      </c>
      <c r="E66" s="20"/>
    </row>
    <row r="67" spans="1:5" x14ac:dyDescent="0.3">
      <c r="A67" s="19" t="s">
        <v>91</v>
      </c>
      <c r="B67" s="20">
        <v>1488.1973</v>
      </c>
      <c r="C67" s="20">
        <v>500</v>
      </c>
      <c r="D67" s="20"/>
      <c r="E67" s="20"/>
    </row>
    <row r="68" spans="1:5" x14ac:dyDescent="0.3">
      <c r="A68" s="19" t="s">
        <v>92</v>
      </c>
      <c r="B68" s="20">
        <v>876</v>
      </c>
      <c r="C68" s="20">
        <v>626</v>
      </c>
      <c r="D68" s="20"/>
      <c r="E68" s="20"/>
    </row>
    <row r="69" spans="1:5" x14ac:dyDescent="0.3">
      <c r="A69" s="19" t="s">
        <v>93</v>
      </c>
      <c r="B69" s="20">
        <v>2267.05782</v>
      </c>
      <c r="C69" s="20">
        <v>1700</v>
      </c>
      <c r="D69" s="20">
        <v>530</v>
      </c>
      <c r="E69" s="20"/>
    </row>
    <row r="70" spans="1:5" x14ac:dyDescent="0.3">
      <c r="A70" s="19" t="s">
        <v>94</v>
      </c>
      <c r="B70" s="20">
        <v>272.62168000000003</v>
      </c>
      <c r="C70" s="20"/>
      <c r="D70" s="20"/>
      <c r="E70" s="20"/>
    </row>
    <row r="71" spans="1:5" x14ac:dyDescent="0.3">
      <c r="A71" s="19" t="s">
        <v>95</v>
      </c>
      <c r="B71" s="20">
        <v>1097233.6926</v>
      </c>
      <c r="C71" s="20">
        <v>35568.708729999998</v>
      </c>
      <c r="D71" s="20">
        <v>4658.6754600000004</v>
      </c>
      <c r="E71" s="20">
        <v>349029.42388000002</v>
      </c>
    </row>
  </sheetData>
  <mergeCells count="33">
    <mergeCell ref="A31:D31"/>
    <mergeCell ref="A32:D32"/>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3:D33"/>
    <mergeCell ref="A35:A36"/>
    <mergeCell ref="B35:B36"/>
    <mergeCell ref="C35:E3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topLeftCell="A31" zoomScaleNormal="100" zoomScaleSheetLayoutView="100" workbookViewId="0">
      <selection activeCell="B36" sqref="B36"/>
    </sheetView>
  </sheetViews>
  <sheetFormatPr defaultRowHeight="14.4" x14ac:dyDescent="0.3"/>
  <cols>
    <col min="1" max="1" width="38.33203125" customWidth="1"/>
    <col min="2" max="2" width="13.109375" customWidth="1"/>
    <col min="3" max="4" width="13.44140625" customWidth="1"/>
    <col min="5" max="5" width="13.109375" customWidth="1"/>
    <col min="6" max="6" width="13.5546875" customWidth="1"/>
    <col min="7" max="7" width="13.33203125" customWidth="1"/>
    <col min="8" max="8" width="13.44140625" customWidth="1"/>
    <col min="9" max="9" width="13" customWidth="1"/>
    <col min="10" max="10" width="12.6640625" customWidth="1"/>
    <col min="11" max="11" width="11" customWidth="1"/>
    <col min="12" max="12" width="13" customWidth="1"/>
    <col min="13" max="13" width="13.44140625" customWidth="1"/>
    <col min="14" max="14" width="13.109375" customWidth="1"/>
    <col min="15" max="15" width="12.88671875" customWidth="1"/>
    <col min="16" max="16" width="10.21875" customWidth="1"/>
  </cols>
  <sheetData>
    <row r="1" spans="1:16" s="27" customFormat="1" ht="15.6" x14ac:dyDescent="0.3">
      <c r="A1" s="38" t="s">
        <v>60</v>
      </c>
      <c r="C1" s="28" t="s">
        <v>13</v>
      </c>
    </row>
    <row r="2" spans="1:16" x14ac:dyDescent="0.3">
      <c r="A2" s="34" t="str">
        <f>TEXT(EndData2,"[$-FC19]ДД.ММ.ГГГ")</f>
        <v>14.09.2017</v>
      </c>
      <c r="B2" s="34">
        <f>A2+1</f>
        <v>42993</v>
      </c>
      <c r="C2" s="39" t="str">
        <f>TEXT(B2,"[$-FC19]ДД.ММ.ГГГ")</f>
        <v>15.09.2017</v>
      </c>
      <c r="P2" s="25" t="s">
        <v>12</v>
      </c>
    </row>
    <row r="3" spans="1:16" s="26" customFormat="1" ht="51.75" customHeight="1" x14ac:dyDescent="0.25">
      <c r="A3" s="31" t="s">
        <v>15</v>
      </c>
      <c r="B3" s="37"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16" ht="27" x14ac:dyDescent="0.3">
      <c r="A4" s="23" t="s">
        <v>31</v>
      </c>
      <c r="B4" s="36"/>
      <c r="C4" s="36"/>
      <c r="D4" s="36"/>
      <c r="E4" s="36"/>
      <c r="F4" s="36"/>
      <c r="G4" s="36"/>
      <c r="H4" s="36"/>
      <c r="I4" s="36"/>
      <c r="J4" s="36"/>
      <c r="K4" s="36">
        <v>185.48159999999999</v>
      </c>
      <c r="L4" s="36"/>
      <c r="M4" s="36"/>
      <c r="N4" s="36"/>
      <c r="O4" s="36"/>
      <c r="P4" s="24">
        <v>185.48159999999999</v>
      </c>
    </row>
    <row r="5" spans="1:16" ht="40.200000000000003" x14ac:dyDescent="0.3">
      <c r="A5" s="23" t="s">
        <v>32</v>
      </c>
      <c r="B5" s="36"/>
      <c r="C5" s="36">
        <v>18266.833999999999</v>
      </c>
      <c r="D5" s="36">
        <v>19454.166000000001</v>
      </c>
      <c r="E5" s="36">
        <v>5692.5379999999996</v>
      </c>
      <c r="F5" s="36">
        <v>11691.74</v>
      </c>
      <c r="G5" s="36">
        <v>19720.75</v>
      </c>
      <c r="H5" s="36">
        <v>3787.2959999999998</v>
      </c>
      <c r="I5" s="36">
        <v>7200</v>
      </c>
      <c r="J5" s="36"/>
      <c r="K5" s="36">
        <v>5310.4116000000004</v>
      </c>
      <c r="L5" s="36">
        <v>41353.785250000001</v>
      </c>
      <c r="M5" s="36">
        <v>19297.833999999999</v>
      </c>
      <c r="N5" s="36">
        <v>13500</v>
      </c>
      <c r="O5" s="36">
        <v>12239.532999999999</v>
      </c>
      <c r="P5" s="24">
        <v>177514.88785</v>
      </c>
    </row>
    <row r="6" spans="1:16" ht="27" x14ac:dyDescent="0.3">
      <c r="A6" s="23" t="s">
        <v>33</v>
      </c>
      <c r="B6" s="36">
        <v>3038.12</v>
      </c>
      <c r="C6" s="36"/>
      <c r="D6" s="36">
        <v>75</v>
      </c>
      <c r="E6" s="36">
        <v>4427.6499999999996</v>
      </c>
      <c r="F6" s="36"/>
      <c r="G6" s="36">
        <v>75</v>
      </c>
      <c r="H6" s="36">
        <v>7580</v>
      </c>
      <c r="I6" s="36"/>
      <c r="J6" s="36"/>
      <c r="K6" s="36"/>
      <c r="L6" s="36"/>
      <c r="M6" s="36"/>
      <c r="N6" s="36">
        <v>2996.8515000000002</v>
      </c>
      <c r="O6" s="36"/>
      <c r="P6" s="24">
        <v>18192.621500000001</v>
      </c>
    </row>
    <row r="7" spans="1:16" ht="66.599999999999994" x14ac:dyDescent="0.3">
      <c r="A7" s="23" t="s">
        <v>34</v>
      </c>
      <c r="B7" s="36">
        <v>58500</v>
      </c>
      <c r="C7" s="36">
        <v>41866.3465</v>
      </c>
      <c r="D7" s="36">
        <v>16959.332999999999</v>
      </c>
      <c r="E7" s="36">
        <v>20000</v>
      </c>
      <c r="F7" s="36">
        <v>7370.4</v>
      </c>
      <c r="G7" s="36">
        <v>17788.25</v>
      </c>
      <c r="H7" s="36">
        <v>3000</v>
      </c>
      <c r="I7" s="36">
        <v>1500</v>
      </c>
      <c r="J7" s="36">
        <v>16324.706</v>
      </c>
      <c r="K7" s="36">
        <v>2961.777</v>
      </c>
      <c r="L7" s="36">
        <v>13784.685600000001</v>
      </c>
      <c r="M7" s="36">
        <v>20685</v>
      </c>
      <c r="N7" s="36">
        <v>7579.5425299999997</v>
      </c>
      <c r="O7" s="36">
        <v>12119.66</v>
      </c>
      <c r="P7" s="24">
        <v>240439.70063000001</v>
      </c>
    </row>
    <row r="8" spans="1:16" ht="27" x14ac:dyDescent="0.3">
      <c r="A8" s="23" t="s">
        <v>35</v>
      </c>
      <c r="B8" s="36"/>
      <c r="C8" s="36"/>
      <c r="D8" s="36"/>
      <c r="E8" s="36"/>
      <c r="F8" s="36"/>
      <c r="G8" s="36"/>
      <c r="H8" s="36"/>
      <c r="I8" s="36"/>
      <c r="J8" s="36"/>
      <c r="K8" s="36"/>
      <c r="L8" s="36">
        <v>628.75120000000004</v>
      </c>
      <c r="M8" s="36"/>
      <c r="N8" s="36"/>
      <c r="O8" s="36"/>
      <c r="P8" s="24">
        <v>628.75120000000004</v>
      </c>
    </row>
    <row r="9" spans="1:16" ht="93" x14ac:dyDescent="0.3">
      <c r="A9" s="23" t="s">
        <v>36</v>
      </c>
      <c r="B9" s="36">
        <v>66283.88192</v>
      </c>
      <c r="C9" s="36"/>
      <c r="D9" s="36">
        <v>408</v>
      </c>
      <c r="E9" s="36"/>
      <c r="F9" s="36">
        <v>272</v>
      </c>
      <c r="G9" s="36">
        <v>2112</v>
      </c>
      <c r="H9" s="36"/>
      <c r="I9" s="36"/>
      <c r="J9" s="36">
        <v>408</v>
      </c>
      <c r="K9" s="36"/>
      <c r="L9" s="36">
        <v>8296</v>
      </c>
      <c r="M9" s="36"/>
      <c r="N9" s="36"/>
      <c r="O9" s="36"/>
      <c r="P9" s="24">
        <v>77779.88192</v>
      </c>
    </row>
    <row r="10" spans="1:16" ht="66.599999999999994" x14ac:dyDescent="0.3">
      <c r="A10" s="23" t="s">
        <v>37</v>
      </c>
      <c r="B10" s="36">
        <v>5839.1621999999998</v>
      </c>
      <c r="C10" s="36"/>
      <c r="D10" s="36"/>
      <c r="E10" s="36"/>
      <c r="F10" s="36"/>
      <c r="G10" s="36"/>
      <c r="H10" s="36"/>
      <c r="I10" s="36"/>
      <c r="J10" s="36">
        <v>7681.08277</v>
      </c>
      <c r="K10" s="36"/>
      <c r="L10" s="36"/>
      <c r="M10" s="36"/>
      <c r="N10" s="36"/>
      <c r="O10" s="36"/>
      <c r="P10" s="24">
        <v>13520.24497</v>
      </c>
    </row>
    <row r="11" spans="1:16" ht="79.8" x14ac:dyDescent="0.3">
      <c r="A11" s="23" t="s">
        <v>38</v>
      </c>
      <c r="B11" s="36"/>
      <c r="C11" s="36">
        <v>3091.4670000000001</v>
      </c>
      <c r="D11" s="36">
        <v>632</v>
      </c>
      <c r="E11" s="36">
        <v>313</v>
      </c>
      <c r="F11" s="36">
        <v>142.66800000000001</v>
      </c>
      <c r="G11" s="36">
        <v>612</v>
      </c>
      <c r="H11" s="36">
        <v>153.45599999999999</v>
      </c>
      <c r="I11" s="36">
        <v>43</v>
      </c>
      <c r="J11" s="36"/>
      <c r="K11" s="36"/>
      <c r="L11" s="36">
        <v>258.87360000000001</v>
      </c>
      <c r="M11" s="36">
        <v>232.333</v>
      </c>
      <c r="N11" s="36">
        <v>239.5248</v>
      </c>
      <c r="O11" s="36">
        <v>142.90899999999999</v>
      </c>
      <c r="P11" s="24">
        <v>5861.2313999999997</v>
      </c>
    </row>
    <row r="12" spans="1:16" ht="93" x14ac:dyDescent="0.3">
      <c r="A12" s="23" t="s">
        <v>39</v>
      </c>
      <c r="B12" s="36">
        <v>493.48700000000002</v>
      </c>
      <c r="C12" s="36">
        <v>258.334</v>
      </c>
      <c r="D12" s="36">
        <v>172.25</v>
      </c>
      <c r="E12" s="36">
        <v>70</v>
      </c>
      <c r="F12" s="36">
        <v>86.084000000000003</v>
      </c>
      <c r="G12" s="36">
        <v>86.083330000000004</v>
      </c>
      <c r="H12" s="36">
        <v>60</v>
      </c>
      <c r="I12" s="36">
        <v>250</v>
      </c>
      <c r="J12" s="36">
        <v>77.507000000000005</v>
      </c>
      <c r="K12" s="36">
        <v>278.6114</v>
      </c>
      <c r="L12" s="36">
        <v>38</v>
      </c>
      <c r="M12" s="36">
        <v>75.5</v>
      </c>
      <c r="N12" s="36">
        <v>70</v>
      </c>
      <c r="O12" s="36">
        <v>77.575000000000003</v>
      </c>
      <c r="P12" s="24">
        <v>2093.4317299999998</v>
      </c>
    </row>
    <row r="13" spans="1:16" ht="79.8" x14ac:dyDescent="0.3">
      <c r="A13" s="23" t="s">
        <v>40</v>
      </c>
      <c r="B13" s="36"/>
      <c r="C13" s="36">
        <v>585.57000000000005</v>
      </c>
      <c r="D13" s="36"/>
      <c r="E13" s="36"/>
      <c r="F13" s="36"/>
      <c r="G13" s="36"/>
      <c r="H13" s="36">
        <v>88.256</v>
      </c>
      <c r="I13" s="36"/>
      <c r="J13" s="36"/>
      <c r="K13" s="36"/>
      <c r="L13" s="36"/>
      <c r="M13" s="36"/>
      <c r="N13" s="36"/>
      <c r="O13" s="36"/>
      <c r="P13" s="24">
        <v>673.82600000000002</v>
      </c>
    </row>
    <row r="14" spans="1:16" ht="106.2" x14ac:dyDescent="0.3">
      <c r="A14" s="23" t="s">
        <v>41</v>
      </c>
      <c r="B14" s="36">
        <v>20181.228999999999</v>
      </c>
      <c r="C14" s="36"/>
      <c r="D14" s="36"/>
      <c r="E14" s="36"/>
      <c r="F14" s="36"/>
      <c r="G14" s="36"/>
      <c r="H14" s="36"/>
      <c r="I14" s="36"/>
      <c r="J14" s="36"/>
      <c r="K14" s="36"/>
      <c r="L14" s="36"/>
      <c r="M14" s="36"/>
      <c r="N14" s="36"/>
      <c r="O14" s="36"/>
      <c r="P14" s="24">
        <v>20181.228999999999</v>
      </c>
    </row>
    <row r="15" spans="1:16" ht="317.39999999999998" x14ac:dyDescent="0.3">
      <c r="A15" s="23" t="s">
        <v>42</v>
      </c>
      <c r="B15" s="36"/>
      <c r="C15" s="36">
        <v>10319.4373</v>
      </c>
      <c r="D15" s="36"/>
      <c r="E15" s="36"/>
      <c r="F15" s="36"/>
      <c r="G15" s="36"/>
      <c r="H15" s="36">
        <v>864.56723999999997</v>
      </c>
      <c r="I15" s="36"/>
      <c r="J15" s="36"/>
      <c r="K15" s="36"/>
      <c r="L15" s="36"/>
      <c r="M15" s="36"/>
      <c r="N15" s="36"/>
      <c r="O15" s="36"/>
      <c r="P15" s="24">
        <v>11184.00454</v>
      </c>
    </row>
    <row r="16" spans="1:16" ht="159" x14ac:dyDescent="0.3">
      <c r="A16" s="23" t="s">
        <v>43</v>
      </c>
      <c r="B16" s="36"/>
      <c r="C16" s="36">
        <v>30000</v>
      </c>
      <c r="D16" s="36"/>
      <c r="E16" s="36"/>
      <c r="F16" s="36"/>
      <c r="G16" s="36"/>
      <c r="H16" s="36">
        <v>7061.0410000000002</v>
      </c>
      <c r="I16" s="36"/>
      <c r="J16" s="36"/>
      <c r="K16" s="36"/>
      <c r="L16" s="36"/>
      <c r="M16" s="36"/>
      <c r="N16" s="36"/>
      <c r="O16" s="36"/>
      <c r="P16" s="24">
        <v>37061.040999999997</v>
      </c>
    </row>
    <row r="17" spans="1:16" ht="93" x14ac:dyDescent="0.3">
      <c r="A17" s="23" t="s">
        <v>44</v>
      </c>
      <c r="B17" s="36"/>
      <c r="C17" s="36">
        <v>2500</v>
      </c>
      <c r="D17" s="36"/>
      <c r="E17" s="36"/>
      <c r="F17" s="36"/>
      <c r="G17" s="36"/>
      <c r="H17" s="36">
        <v>1000</v>
      </c>
      <c r="I17" s="36"/>
      <c r="J17" s="36"/>
      <c r="K17" s="36"/>
      <c r="L17" s="36"/>
      <c r="M17" s="36"/>
      <c r="N17" s="36"/>
      <c r="O17" s="36"/>
      <c r="P17" s="24">
        <v>3500</v>
      </c>
    </row>
    <row r="18" spans="1:16" ht="132.6" x14ac:dyDescent="0.3">
      <c r="A18" s="23" t="s">
        <v>45</v>
      </c>
      <c r="B18" s="36">
        <v>27.792000000000002</v>
      </c>
      <c r="C18" s="36">
        <v>21.750299999999999</v>
      </c>
      <c r="D18" s="36"/>
      <c r="E18" s="36"/>
      <c r="F18" s="36"/>
      <c r="G18" s="36"/>
      <c r="H18" s="36">
        <v>3.7240000000000002</v>
      </c>
      <c r="I18" s="36"/>
      <c r="J18" s="36">
        <v>3.7250000000000001</v>
      </c>
      <c r="K18" s="36"/>
      <c r="L18" s="36"/>
      <c r="M18" s="36"/>
      <c r="N18" s="36"/>
      <c r="O18" s="36"/>
      <c r="P18" s="24">
        <v>56.991300000000003</v>
      </c>
    </row>
    <row r="19" spans="1:16" ht="79.8" x14ac:dyDescent="0.3">
      <c r="A19" s="23" t="s">
        <v>46</v>
      </c>
      <c r="B19" s="36"/>
      <c r="C19" s="36">
        <v>150</v>
      </c>
      <c r="D19" s="36"/>
      <c r="E19" s="36"/>
      <c r="F19" s="36"/>
      <c r="G19" s="36"/>
      <c r="H19" s="36"/>
      <c r="I19" s="36"/>
      <c r="J19" s="36"/>
      <c r="K19" s="36"/>
      <c r="L19" s="36"/>
      <c r="M19" s="36"/>
      <c r="N19" s="36"/>
      <c r="O19" s="36"/>
      <c r="P19" s="24">
        <v>150</v>
      </c>
    </row>
    <row r="20" spans="1:16" ht="119.4" x14ac:dyDescent="0.3">
      <c r="A20" s="23" t="s">
        <v>47</v>
      </c>
      <c r="B20" s="36"/>
      <c r="C20" s="36">
        <v>505</v>
      </c>
      <c r="D20" s="36"/>
      <c r="E20" s="36"/>
      <c r="F20" s="36"/>
      <c r="G20" s="36"/>
      <c r="H20" s="36">
        <v>32.5</v>
      </c>
      <c r="I20" s="36"/>
      <c r="J20" s="36"/>
      <c r="K20" s="36"/>
      <c r="L20" s="36"/>
      <c r="M20" s="36"/>
      <c r="N20" s="36"/>
      <c r="O20" s="36"/>
      <c r="P20" s="24">
        <v>537.5</v>
      </c>
    </row>
    <row r="21" spans="1:16" ht="66.599999999999994" x14ac:dyDescent="0.3">
      <c r="A21" s="23" t="s">
        <v>48</v>
      </c>
      <c r="B21" s="36"/>
      <c r="C21" s="36"/>
      <c r="D21" s="36">
        <v>85.049000000000007</v>
      </c>
      <c r="E21" s="36"/>
      <c r="F21" s="36"/>
      <c r="G21" s="36"/>
      <c r="H21" s="36"/>
      <c r="I21" s="36"/>
      <c r="J21" s="36"/>
      <c r="K21" s="36"/>
      <c r="L21" s="36"/>
      <c r="M21" s="36"/>
      <c r="N21" s="36"/>
      <c r="O21" s="36">
        <v>572.5521</v>
      </c>
      <c r="P21" s="24">
        <v>657.60109999999997</v>
      </c>
    </row>
    <row r="22" spans="1:16" ht="119.4" x14ac:dyDescent="0.3">
      <c r="A22" s="23" t="s">
        <v>49</v>
      </c>
      <c r="B22" s="36"/>
      <c r="C22" s="36">
        <v>20000</v>
      </c>
      <c r="D22" s="36"/>
      <c r="E22" s="36"/>
      <c r="F22" s="36"/>
      <c r="G22" s="36"/>
      <c r="H22" s="36">
        <v>2578.94166</v>
      </c>
      <c r="I22" s="36"/>
      <c r="J22" s="36"/>
      <c r="K22" s="36"/>
      <c r="L22" s="36"/>
      <c r="M22" s="36"/>
      <c r="N22" s="36"/>
      <c r="O22" s="36"/>
      <c r="P22" s="24">
        <v>22578.94166</v>
      </c>
    </row>
    <row r="23" spans="1:16" ht="66.599999999999994" x14ac:dyDescent="0.3">
      <c r="A23" s="23" t="s">
        <v>50</v>
      </c>
      <c r="B23" s="36"/>
      <c r="C23" s="36"/>
      <c r="D23" s="36">
        <v>1714</v>
      </c>
      <c r="E23" s="36"/>
      <c r="F23" s="36"/>
      <c r="G23" s="36"/>
      <c r="H23" s="36"/>
      <c r="I23" s="36"/>
      <c r="J23" s="36"/>
      <c r="K23" s="36"/>
      <c r="L23" s="36"/>
      <c r="M23" s="36"/>
      <c r="N23" s="36"/>
      <c r="O23" s="36"/>
      <c r="P23" s="24">
        <v>1714</v>
      </c>
    </row>
    <row r="24" spans="1:16" ht="93" x14ac:dyDescent="0.3">
      <c r="A24" s="23" t="s">
        <v>51</v>
      </c>
      <c r="B24" s="36"/>
      <c r="C24" s="36">
        <v>1612.7237600000001</v>
      </c>
      <c r="D24" s="36"/>
      <c r="E24" s="36"/>
      <c r="F24" s="36"/>
      <c r="G24" s="36"/>
      <c r="H24" s="36">
        <v>73.318799999999996</v>
      </c>
      <c r="I24" s="36"/>
      <c r="J24" s="36"/>
      <c r="K24" s="36"/>
      <c r="L24" s="36"/>
      <c r="M24" s="36"/>
      <c r="N24" s="36"/>
      <c r="O24" s="36"/>
      <c r="P24" s="24">
        <v>1686.0425600000001</v>
      </c>
    </row>
    <row r="25" spans="1:16" ht="106.2" x14ac:dyDescent="0.3">
      <c r="A25" s="23" t="s">
        <v>52</v>
      </c>
      <c r="B25" s="36">
        <v>73</v>
      </c>
      <c r="C25" s="36"/>
      <c r="D25" s="36"/>
      <c r="E25" s="36"/>
      <c r="F25" s="36"/>
      <c r="G25" s="36"/>
      <c r="H25" s="36"/>
      <c r="I25" s="36"/>
      <c r="J25" s="36"/>
      <c r="K25" s="36"/>
      <c r="L25" s="36"/>
      <c r="M25" s="36"/>
      <c r="N25" s="36"/>
      <c r="O25" s="36"/>
      <c r="P25" s="24">
        <v>73</v>
      </c>
    </row>
    <row r="26" spans="1:16" ht="106.2" x14ac:dyDescent="0.3">
      <c r="A26" s="23" t="s">
        <v>53</v>
      </c>
      <c r="B26" s="36"/>
      <c r="C26" s="36">
        <v>1903.6610000000001</v>
      </c>
      <c r="D26" s="36">
        <v>531.71900000000005</v>
      </c>
      <c r="E26" s="36">
        <v>1253.7539999999999</v>
      </c>
      <c r="F26" s="36">
        <v>224</v>
      </c>
      <c r="G26" s="36"/>
      <c r="H26" s="36">
        <v>699.73299999999995</v>
      </c>
      <c r="I26" s="36">
        <v>165</v>
      </c>
      <c r="J26" s="36">
        <v>420</v>
      </c>
      <c r="K26" s="36"/>
      <c r="L26" s="36"/>
      <c r="M26" s="36">
        <v>210.30072999999999</v>
      </c>
      <c r="N26" s="36"/>
      <c r="O26" s="36"/>
      <c r="P26" s="24">
        <v>5408.1677300000001</v>
      </c>
    </row>
    <row r="27" spans="1:16" ht="53.4" x14ac:dyDescent="0.3">
      <c r="A27" s="23" t="s">
        <v>54</v>
      </c>
      <c r="B27" s="36"/>
      <c r="C27" s="36">
        <v>7414.6871300000003</v>
      </c>
      <c r="D27" s="36"/>
      <c r="E27" s="36"/>
      <c r="F27" s="36"/>
      <c r="G27" s="36"/>
      <c r="H27" s="36"/>
      <c r="I27" s="36"/>
      <c r="J27" s="36"/>
      <c r="K27" s="36"/>
      <c r="L27" s="36"/>
      <c r="M27" s="36"/>
      <c r="N27" s="36"/>
      <c r="O27" s="36"/>
      <c r="P27" s="24">
        <v>7414.6871300000003</v>
      </c>
    </row>
    <row r="28" spans="1:16" ht="53.4" x14ac:dyDescent="0.3">
      <c r="A28" s="23" t="s">
        <v>55</v>
      </c>
      <c r="B28" s="36"/>
      <c r="C28" s="36"/>
      <c r="D28" s="36"/>
      <c r="E28" s="36"/>
      <c r="F28" s="36"/>
      <c r="G28" s="36"/>
      <c r="H28" s="36"/>
      <c r="I28" s="36"/>
      <c r="J28" s="36">
        <v>41738</v>
      </c>
      <c r="K28" s="36"/>
      <c r="L28" s="36"/>
      <c r="M28" s="36"/>
      <c r="N28" s="36"/>
      <c r="O28" s="36"/>
      <c r="P28" s="24">
        <v>41738</v>
      </c>
    </row>
    <row r="29" spans="1:16" ht="40.200000000000003" x14ac:dyDescent="0.3">
      <c r="A29" s="23" t="s">
        <v>56</v>
      </c>
      <c r="B29" s="36"/>
      <c r="C29" s="36"/>
      <c r="D29" s="36"/>
      <c r="E29" s="36"/>
      <c r="F29" s="36"/>
      <c r="G29" s="36"/>
      <c r="H29" s="36"/>
      <c r="I29" s="36"/>
      <c r="J29" s="36"/>
      <c r="K29" s="36"/>
      <c r="L29" s="36"/>
      <c r="M29" s="36"/>
      <c r="N29" s="36">
        <v>-402</v>
      </c>
      <c r="O29" s="36"/>
      <c r="P29" s="24">
        <v>-402</v>
      </c>
    </row>
    <row r="30" spans="1:16" ht="40.200000000000003" x14ac:dyDescent="0.3">
      <c r="A30" s="23" t="s">
        <v>57</v>
      </c>
      <c r="B30" s="36"/>
      <c r="C30" s="36"/>
      <c r="D30" s="36"/>
      <c r="E30" s="36"/>
      <c r="F30" s="36"/>
      <c r="G30" s="36"/>
      <c r="H30" s="36"/>
      <c r="I30" s="36"/>
      <c r="J30" s="36">
        <v>5600</v>
      </c>
      <c r="K30" s="36"/>
      <c r="L30" s="36"/>
      <c r="M30" s="36"/>
      <c r="N30" s="36"/>
      <c r="O30" s="36"/>
      <c r="P30" s="24">
        <v>5600</v>
      </c>
    </row>
    <row r="31" spans="1:16" ht="53.4" x14ac:dyDescent="0.3">
      <c r="A31" s="23" t="s">
        <v>58</v>
      </c>
      <c r="B31" s="36"/>
      <c r="C31" s="36">
        <v>27555.366279999998</v>
      </c>
      <c r="D31" s="36"/>
      <c r="E31" s="36"/>
      <c r="F31" s="36"/>
      <c r="G31" s="36"/>
      <c r="H31" s="36"/>
      <c r="I31" s="36"/>
      <c r="J31" s="36"/>
      <c r="K31" s="36"/>
      <c r="L31" s="36"/>
      <c r="M31" s="36"/>
      <c r="N31" s="36"/>
      <c r="O31" s="36"/>
      <c r="P31" s="24">
        <v>27555.366279999998</v>
      </c>
    </row>
    <row r="32" spans="1:16" x14ac:dyDescent="0.3">
      <c r="A32" s="23" t="s">
        <v>59</v>
      </c>
      <c r="B32" s="36">
        <v>154436.67212</v>
      </c>
      <c r="C32" s="36">
        <v>166051.17726999999</v>
      </c>
      <c r="D32" s="36">
        <v>40031.517</v>
      </c>
      <c r="E32" s="36">
        <v>31756.941999999999</v>
      </c>
      <c r="F32" s="36">
        <v>19786.892</v>
      </c>
      <c r="G32" s="36">
        <v>40394.083330000001</v>
      </c>
      <c r="H32" s="36">
        <v>26982.833699999999</v>
      </c>
      <c r="I32" s="36">
        <v>9158</v>
      </c>
      <c r="J32" s="36">
        <v>72253.020770000003</v>
      </c>
      <c r="K32" s="36">
        <v>8736.2816000000003</v>
      </c>
      <c r="L32" s="36">
        <v>64360.095650000003</v>
      </c>
      <c r="M32" s="36">
        <v>40500.967729999997</v>
      </c>
      <c r="N32" s="36">
        <v>23983.918829999999</v>
      </c>
      <c r="O32" s="36">
        <v>25152.2291</v>
      </c>
      <c r="P32" s="24">
        <v>723584.6311</v>
      </c>
    </row>
    <row r="34" spans="1:2" x14ac:dyDescent="0.3">
      <c r="A34" s="33" t="s">
        <v>30</v>
      </c>
      <c r="B34" s="32">
        <f>Учреждения!B71+'Муниципальные районы'!P32</f>
        <v>1820818.3237000001</v>
      </c>
    </row>
    <row r="35" spans="1:2" ht="32.25" customHeight="1" x14ac:dyDescent="0.3">
      <c r="A35" s="33" t="str">
        <f>CONCATENATE("Остатки бюджетных средств на ",C2,"г.")</f>
        <v>Остатки бюджетных средств на 15.09.2017г.</v>
      </c>
      <c r="B35" s="32">
        <f>1864564.8</f>
        <v>1864564.8</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2017-09-19T02:05:50Z</dcterms:modified>
</cp:coreProperties>
</file>