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Учреждения!$31:$32</definedName>
    <definedName name="_xlnm.Print_Area" localSheetId="1">'Муниципальные районы'!$A$1:$P$17</definedName>
    <definedName name="_xlnm.Print_Area" localSheetId="0">Учреждения!$A$1:$E$72</definedName>
  </definedNames>
  <calcPr calcId="162913" refMode="R1C1"/>
</workbook>
</file>

<file path=xl/calcChain.xml><?xml version="1.0" encoding="utf-8"?>
<calcChain xmlns="http://schemas.openxmlformats.org/spreadsheetml/2006/main">
  <c r="E29" i="1" l="1"/>
  <c r="E8" i="1" s="1"/>
  <c r="E9" i="1"/>
  <c r="E18" i="1"/>
  <c r="E15" i="1"/>
  <c r="E28" i="1"/>
  <c r="E27" i="1"/>
  <c r="E16" i="1"/>
  <c r="E13" i="1"/>
  <c r="E23" i="1"/>
  <c r="E11" i="1"/>
  <c r="E26" i="1"/>
  <c r="E25" i="1"/>
  <c r="E10" i="1"/>
  <c r="E14" i="1"/>
  <c r="E20" i="1"/>
  <c r="E24" i="1"/>
  <c r="E12" i="1"/>
  <c r="E19" i="1"/>
  <c r="E22" i="1"/>
  <c r="E21" i="1"/>
  <c r="E17" i="1"/>
  <c r="B15" i="2"/>
  <c r="A2" i="2" l="1"/>
  <c r="B2" i="2" s="1"/>
  <c r="C2" i="2" s="1"/>
  <c r="A16" i="2" s="1"/>
  <c r="H1" i="1" l="1"/>
  <c r="A5" i="1" s="1"/>
  <c r="H2" i="1"/>
  <c r="G1" i="1"/>
  <c r="G2" i="1"/>
  <c r="A2" i="1" l="1"/>
</calcChain>
</file>

<file path=xl/sharedStrings.xml><?xml version="1.0" encoding="utf-8"?>
<sst xmlns="http://schemas.openxmlformats.org/spreadsheetml/2006/main" count="101" uniqueCount="100">
  <si>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</si>
  <si>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</si>
  <si>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</si>
  <si>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</si>
  <si>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</si>
  <si>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</si>
  <si>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</si>
  <si>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</si>
  <si>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</si>
  <si>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</si>
  <si>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</si>
  <si>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</si>
  <si>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</si>
  <si>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</si>
  <si>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</si>
  <si>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</si>
  <si>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</si>
  <si>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</si>
  <si>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</si>
  <si>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</si>
  <si>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</si>
  <si>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</si>
  <si>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</si>
  <si>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</si>
  <si>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</si>
  <si>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</si>
  <si>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</si>
  <si>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</si>
  <si>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</si>
  <si>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</si>
  <si>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</si>
  <si>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</si>
  <si>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Субвенции для осуществления  государственных полномочий Камчатского края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</si>
  <si>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</si>
  <si>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Иные межбюджетные трансферты на  поддержку экономического и социального развития коренных малочисленных народов Севера, Сибири и Дальнего Востока Российской Федерации</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</si>
  <si>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</si>
  <si>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Иные межбюджетные трансферты на оснащение образовательных учреждений Петропавловск-Камчатского городского округа автоматическими приборами погодного регулирования, а также оборудованием для комфортного пребывания детей в образовательных учреждениях в межотопительный период</t>
  </si>
  <si>
    <t>Осуществление первичного воинского учета на территориях, где отсутствуют военные комиссариаты</t>
  </si>
  <si>
    <t>Выплата единовременного пособия при всех формах устройства детей, лишенных родительского попечения, в семью</t>
  </si>
  <si>
    <t>Обеспечение жильем молодых семей  в рамках федеральной целевой программы "Жилище" на 2015 - 2020 годы</t>
  </si>
  <si>
    <t>Всего:</t>
  </si>
  <si>
    <t>19.10.2017</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</si>
  <si>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</si>
  <si>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</si>
  <si>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</si>
  <si>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</si>
  <si>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</si>
  <si>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</si>
  <si>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</si>
  <si>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</si>
  <si>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</si>
  <si>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</si>
  <si>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</si>
  <si>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</si>
  <si>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</si>
  <si>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</si>
  <si>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</si>
  <si>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</si>
  <si>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</si>
  <si>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</si>
  <si>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</si>
  <si>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</si>
  <si>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</si>
  <si>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</si>
  <si>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</si>
  <si>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Государственная жилищная инспекция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</si>
  <si>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</si>
  <si>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</si>
  <si>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</si>
  <si>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Палата Уполномоченных в Камчатском крае</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</si>
  <si>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</si>
  <si>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</si>
  <si>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</si>
  <si>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</si>
  <si>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</si>
  <si>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</si>
  <si>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</si>
  <si>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</si>
  <si>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</si>
  <si>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ИТОГО</t>
  </si>
  <si>
    <t>13.10.2017</t>
  </si>
  <si>
    <t>Единая субвенция бюджетам субъектов Российской Федерации и бюджету г. Байконура</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</si>
  <si>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</si>
  <si>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</si>
  <si>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оплату жилищно-коммунальных услуг отдельным категориям граждан</t>
  </si>
  <si>
    <t>Межбюджетные трансферты, передаваемые бюджетам субъектов Российской Федерации на выплату региональной доплаты к пенсии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</si>
  <si>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</si>
  <si>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</si>
  <si>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</si>
  <si>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</si>
  <si>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</si>
  <si>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</si>
  <si>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</si>
  <si>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</si>
  <si>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</si>
  <si>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</si>
  <si>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 xml:space="preserve">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 </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</si>
  <si>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</si>
  <si>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Межбюджетные трансферты, передаваемые бюджетам субъектов Российской Федерации на финансовое обеспечение дорожной деятельности</t>
  </si>
  <si>
    <t xml:space="preserve">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</si>
</sst>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9"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3">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left" vertical="center" wrapText="1"/>
    </xf>
    <xf numFmtId="164" fontId="3" fillId="0" borderId="4" xfId="0" applyNumberFormat="1" applyFont="1" applyBorder="1" applyAlignment="1">
      <alignment horizontal="right" vertical="center" wrapText="1"/>
    </xf>
    <xf numFmtId="14" fontId="0" fillId="0" borderId="0" xfId="0" applyNumberFormat="1"/>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0" fontId="14" fillId="0" borderId="4" xfId="0" applyFont="1" applyBorder="1" applyAlignment="1">
      <alignment horizontal="center" vertical="center" wrapText="1"/>
    </xf>
    <xf numFmtId="164" fontId="15" fillId="0" borderId="4" xfId="0" applyNumberFormat="1" applyFont="1" applyBorder="1"/>
    <xf numFmtId="0" fontId="15" fillId="0" borderId="4" xfId="0" applyFont="1" applyBorder="1" applyAlignment="1">
      <alignment wrapText="1"/>
    </xf>
    <xf numFmtId="0" fontId="17"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6" fillId="0" borderId="0" xfId="0" applyNumberFormat="1" applyFont="1"/>
    <xf numFmtId="0" fontId="18"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abSelected="1" view="pageBreakPreview" topLeftCell="A22" zoomScaleNormal="100" zoomScaleSheetLayoutView="100" workbookViewId="0">
      <selection activeCell="E30" sqref="E30"/>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0" t="s">
        <v>0</v>
      </c>
      <c r="B1" s="40"/>
      <c r="C1" s="40"/>
      <c r="D1" s="40"/>
      <c r="E1" s="40"/>
      <c r="F1" s="29" t="s">
        <v>80</v>
      </c>
      <c r="G1" s="30" t="str">
        <f>TEXT(F1,"[$-FC19]ДД ММММ")</f>
        <v>13 октября</v>
      </c>
      <c r="H1" s="30" t="str">
        <f>TEXT(F1,"[$-FC19]ДД.ММ.ГГГ \г")</f>
        <v>13.10.2017 г</v>
      </c>
    </row>
    <row r="2" spans="1:9" ht="15.6" x14ac:dyDescent="0.3">
      <c r="A2" s="40" t="str">
        <f>CONCATENATE("с ",G1," по ",G2,"ода")</f>
        <v>с 13 октября по 19 октября 2017 года</v>
      </c>
      <c r="B2" s="40"/>
      <c r="C2" s="40"/>
      <c r="D2" s="40"/>
      <c r="E2" s="40"/>
      <c r="F2" s="29" t="s">
        <v>41</v>
      </c>
      <c r="G2" s="30" t="str">
        <f>TEXT(F2,"[$-FC19]ДД ММММ ГГГ \г")</f>
        <v>19 октября 2017 г</v>
      </c>
      <c r="H2" s="30" t="str">
        <f>TEXT(F2,"[$-FC19]ДД.ММ.ГГГ \г")</f>
        <v>19.10.2017 г</v>
      </c>
      <c r="I2" s="21"/>
    </row>
    <row r="3" spans="1:9" x14ac:dyDescent="0.3">
      <c r="A3" s="1"/>
      <c r="B3" s="2"/>
      <c r="C3" s="2"/>
      <c r="D3" s="2"/>
      <c r="E3" s="3"/>
    </row>
    <row r="4" spans="1:9" x14ac:dyDescent="0.3">
      <c r="A4" s="4"/>
      <c r="B4" s="5"/>
      <c r="C4" s="5"/>
      <c r="D4" s="6"/>
      <c r="E4" s="7" t="s">
        <v>1</v>
      </c>
    </row>
    <row r="5" spans="1:9" x14ac:dyDescent="0.3">
      <c r="A5" s="41" t="str">
        <f>CONCATENATE("Остатки средств на ",H1,".")</f>
        <v>Остатки средств на 13.10.2017 г.</v>
      </c>
      <c r="B5" s="42"/>
      <c r="C5" s="42"/>
      <c r="D5" s="43"/>
      <c r="E5" s="8">
        <v>1693503.6</v>
      </c>
      <c r="F5" s="21"/>
    </row>
    <row r="6" spans="1:9" x14ac:dyDescent="0.3">
      <c r="A6" s="10"/>
      <c r="B6" s="11"/>
      <c r="C6" s="11"/>
      <c r="D6" s="11"/>
      <c r="E6" s="12"/>
    </row>
    <row r="7" spans="1:9" x14ac:dyDescent="0.3">
      <c r="A7" s="50" t="s">
        <v>2</v>
      </c>
      <c r="B7" s="51"/>
      <c r="C7" s="51"/>
      <c r="D7" s="51"/>
      <c r="E7" s="13"/>
    </row>
    <row r="8" spans="1:9" x14ac:dyDescent="0.3">
      <c r="A8" s="45" t="s">
        <v>3</v>
      </c>
      <c r="B8" s="51"/>
      <c r="C8" s="51"/>
      <c r="D8" s="51"/>
      <c r="E8" s="9">
        <f>E29-E9</f>
        <v>298815.98779999983</v>
      </c>
    </row>
    <row r="9" spans="1:9" x14ac:dyDescent="0.3">
      <c r="A9" s="52" t="s">
        <v>4</v>
      </c>
      <c r="B9" s="51"/>
      <c r="C9" s="51"/>
      <c r="D9" s="51"/>
      <c r="E9" s="14">
        <f>SUM(E10:E28)</f>
        <v>133093.20000000001</v>
      </c>
    </row>
    <row r="10" spans="1:9" x14ac:dyDescent="0.3">
      <c r="A10" s="52" t="s">
        <v>81</v>
      </c>
      <c r="B10" s="51"/>
      <c r="C10" s="51"/>
      <c r="D10" s="51"/>
      <c r="E10" s="14">
        <f>640.1+105.3+132.8+17.9</f>
        <v>896.1</v>
      </c>
    </row>
    <row r="11" spans="1:9" ht="27.6" customHeight="1" x14ac:dyDescent="0.3">
      <c r="A11" s="52" t="s">
        <v>82</v>
      </c>
      <c r="B11" s="51"/>
      <c r="C11" s="51"/>
      <c r="D11" s="51"/>
      <c r="E11" s="14">
        <f>150+75.9</f>
        <v>225.9</v>
      </c>
    </row>
    <row r="12" spans="1:9" ht="29.4" customHeight="1" x14ac:dyDescent="0.3">
      <c r="A12" s="52" t="s">
        <v>83</v>
      </c>
      <c r="B12" s="51"/>
      <c r="C12" s="51"/>
      <c r="D12" s="51"/>
      <c r="E12" s="14">
        <f>43.1+6.8</f>
        <v>49.9</v>
      </c>
    </row>
    <row r="13" spans="1:9" ht="27" customHeight="1" x14ac:dyDescent="0.3">
      <c r="A13" s="52" t="s">
        <v>84</v>
      </c>
      <c r="B13" s="51"/>
      <c r="C13" s="51"/>
      <c r="D13" s="51"/>
      <c r="E13" s="14">
        <f>7709.2+153.7+1674.6+396.4</f>
        <v>9933.9</v>
      </c>
    </row>
    <row r="14" spans="1:9" ht="30.6" customHeight="1" x14ac:dyDescent="0.3">
      <c r="A14" s="52" t="s">
        <v>85</v>
      </c>
      <c r="B14" s="51"/>
      <c r="C14" s="51"/>
      <c r="D14" s="51"/>
      <c r="E14" s="14">
        <f>18926.7+2997+15337.3</f>
        <v>37261</v>
      </c>
    </row>
    <row r="15" spans="1:9" ht="30" customHeight="1" x14ac:dyDescent="0.3">
      <c r="A15" s="52" t="s">
        <v>86</v>
      </c>
      <c r="B15" s="51"/>
      <c r="C15" s="51"/>
      <c r="D15" s="51"/>
      <c r="E15" s="14">
        <f>836.3+245.6+90.1+383.4+376.1</f>
        <v>1931.4999999999995</v>
      </c>
    </row>
    <row r="16" spans="1:9" ht="27" customHeight="1" x14ac:dyDescent="0.3">
      <c r="A16" s="52" t="s">
        <v>87</v>
      </c>
      <c r="B16" s="51"/>
      <c r="C16" s="51"/>
      <c r="D16" s="51"/>
      <c r="E16" s="14">
        <f>10287.9+46.4+47403.9+269.9</f>
        <v>58008.1</v>
      </c>
    </row>
    <row r="17" spans="1:5" ht="27" customHeight="1" x14ac:dyDescent="0.3">
      <c r="A17" s="52" t="s">
        <v>89</v>
      </c>
      <c r="B17" s="51"/>
      <c r="C17" s="51"/>
      <c r="D17" s="51"/>
      <c r="E17" s="14">
        <f>287.7</f>
        <v>287.7</v>
      </c>
    </row>
    <row r="18" spans="1:5" ht="28.8" customHeight="1" x14ac:dyDescent="0.3">
      <c r="A18" s="52" t="s">
        <v>88</v>
      </c>
      <c r="B18" s="51"/>
      <c r="C18" s="51"/>
      <c r="D18" s="51"/>
      <c r="E18" s="14">
        <f>464.2+521.9+539.8+183.9+33.9</f>
        <v>1743.7</v>
      </c>
    </row>
    <row r="19" spans="1:5" ht="27" customHeight="1" x14ac:dyDescent="0.3">
      <c r="A19" s="52" t="s">
        <v>90</v>
      </c>
      <c r="B19" s="51"/>
      <c r="C19" s="51"/>
      <c r="D19" s="51"/>
      <c r="E19" s="14">
        <f>35.3+1500</f>
        <v>1535.3</v>
      </c>
    </row>
    <row r="20" spans="1:5" ht="39.6" customHeight="1" x14ac:dyDescent="0.3">
      <c r="A20" s="52" t="s">
        <v>91</v>
      </c>
      <c r="B20" s="51"/>
      <c r="C20" s="51"/>
      <c r="D20" s="51"/>
      <c r="E20" s="14">
        <f>2013.4+4384.9</f>
        <v>6398.2999999999993</v>
      </c>
    </row>
    <row r="21" spans="1:5" ht="27.6" customHeight="1" x14ac:dyDescent="0.3">
      <c r="A21" s="52" t="s">
        <v>92</v>
      </c>
      <c r="B21" s="51"/>
      <c r="C21" s="51"/>
      <c r="D21" s="51"/>
      <c r="E21" s="14">
        <f>-31.2-6.8</f>
        <v>-38</v>
      </c>
    </row>
    <row r="22" spans="1:5" ht="28.8" customHeight="1" x14ac:dyDescent="0.3">
      <c r="A22" s="52" t="s">
        <v>93</v>
      </c>
      <c r="B22" s="51"/>
      <c r="C22" s="51"/>
      <c r="D22" s="51"/>
      <c r="E22" s="14">
        <f>2750.4</f>
        <v>2750.4</v>
      </c>
    </row>
    <row r="23" spans="1:5" ht="29.4" customHeight="1" x14ac:dyDescent="0.3">
      <c r="A23" s="52" t="s">
        <v>94</v>
      </c>
      <c r="B23" s="51"/>
      <c r="C23" s="51"/>
      <c r="D23" s="51"/>
      <c r="E23" s="14">
        <f>294.8+216.2</f>
        <v>511</v>
      </c>
    </row>
    <row r="24" spans="1:5" ht="31.2" customHeight="1" x14ac:dyDescent="0.3">
      <c r="A24" s="52" t="s">
        <v>95</v>
      </c>
      <c r="B24" s="51"/>
      <c r="C24" s="51"/>
      <c r="D24" s="51"/>
      <c r="E24" s="14">
        <f>1.6</f>
        <v>1.6</v>
      </c>
    </row>
    <row r="25" spans="1:5" ht="30" customHeight="1" x14ac:dyDescent="0.3">
      <c r="A25" s="52" t="s">
        <v>96</v>
      </c>
      <c r="B25" s="51"/>
      <c r="C25" s="51"/>
      <c r="D25" s="51"/>
      <c r="E25" s="14">
        <f>114.7</f>
        <v>114.7</v>
      </c>
    </row>
    <row r="26" spans="1:5" ht="54" customHeight="1" x14ac:dyDescent="0.3">
      <c r="A26" s="52" t="s">
        <v>97</v>
      </c>
      <c r="B26" s="51"/>
      <c r="C26" s="51"/>
      <c r="D26" s="51"/>
      <c r="E26" s="14">
        <f>5378.8</f>
        <v>5378.8</v>
      </c>
    </row>
    <row r="27" spans="1:5" ht="27.6" customHeight="1" x14ac:dyDescent="0.3">
      <c r="A27" s="52" t="s">
        <v>98</v>
      </c>
      <c r="B27" s="51"/>
      <c r="C27" s="51"/>
      <c r="D27" s="51"/>
      <c r="E27" s="14">
        <f>5989.6</f>
        <v>5989.6</v>
      </c>
    </row>
    <row r="28" spans="1:5" ht="29.4" customHeight="1" x14ac:dyDescent="0.3">
      <c r="A28" s="52" t="s">
        <v>99</v>
      </c>
      <c r="B28" s="51"/>
      <c r="C28" s="51"/>
      <c r="D28" s="51"/>
      <c r="E28" s="14">
        <f>93.7+20</f>
        <v>113.7</v>
      </c>
    </row>
    <row r="29" spans="1:5" ht="13.8" customHeight="1" x14ac:dyDescent="0.3">
      <c r="A29" s="44" t="s">
        <v>5</v>
      </c>
      <c r="B29" s="45"/>
      <c r="C29" s="45"/>
      <c r="D29" s="45"/>
      <c r="E29" s="13">
        <f>'Муниципальные районы'!B16-Учреждения!E5+'Муниципальные районы'!B15</f>
        <v>431909.18779999984</v>
      </c>
    </row>
    <row r="30" spans="1:5" x14ac:dyDescent="0.3">
      <c r="A30" s="15"/>
      <c r="B30" s="16"/>
      <c r="C30" s="16"/>
      <c r="D30" s="6"/>
      <c r="E30" s="17"/>
    </row>
    <row r="31" spans="1:5" x14ac:dyDescent="0.3">
      <c r="A31" s="46" t="s">
        <v>14</v>
      </c>
      <c r="B31" s="48" t="s">
        <v>6</v>
      </c>
      <c r="C31" s="49" t="s">
        <v>7</v>
      </c>
      <c r="D31" s="49"/>
      <c r="E31" s="49"/>
    </row>
    <row r="32" spans="1:5" ht="82.8" x14ac:dyDescent="0.3">
      <c r="A32" s="47"/>
      <c r="B32" s="48"/>
      <c r="C32" s="18" t="s">
        <v>8</v>
      </c>
      <c r="D32" s="18" t="s">
        <v>9</v>
      </c>
      <c r="E32" s="18" t="s">
        <v>10</v>
      </c>
    </row>
    <row r="33" spans="1:5" x14ac:dyDescent="0.3">
      <c r="A33" s="19" t="s">
        <v>42</v>
      </c>
      <c r="B33" s="20">
        <v>136.15700000000001</v>
      </c>
      <c r="C33" s="20"/>
      <c r="D33" s="20"/>
      <c r="E33" s="20"/>
    </row>
    <row r="34" spans="1:5" x14ac:dyDescent="0.3">
      <c r="A34" s="19" t="s">
        <v>43</v>
      </c>
      <c r="B34" s="20">
        <v>0.27300000000000002</v>
      </c>
      <c r="C34" s="20"/>
      <c r="D34" s="20"/>
      <c r="E34" s="20"/>
    </row>
    <row r="35" spans="1:5" x14ac:dyDescent="0.3">
      <c r="A35" s="19" t="s">
        <v>44</v>
      </c>
      <c r="B35" s="20">
        <v>14313.916520000001</v>
      </c>
      <c r="C35" s="20">
        <v>4659.5</v>
      </c>
      <c r="D35" s="20"/>
      <c r="E35" s="20"/>
    </row>
    <row r="36" spans="1:5" ht="27.6" x14ac:dyDescent="0.3">
      <c r="A36" s="19" t="s">
        <v>45</v>
      </c>
      <c r="B36" s="20">
        <v>8088.9589100000003</v>
      </c>
      <c r="C36" s="20">
        <v>814.84742000000006</v>
      </c>
      <c r="D36" s="20"/>
      <c r="E36" s="20"/>
    </row>
    <row r="37" spans="1:5" x14ac:dyDescent="0.3">
      <c r="A37" s="19" t="s">
        <v>46</v>
      </c>
      <c r="B37" s="20">
        <v>4534.3243499999999</v>
      </c>
      <c r="C37" s="20"/>
      <c r="D37" s="20"/>
      <c r="E37" s="20"/>
    </row>
    <row r="38" spans="1:5" x14ac:dyDescent="0.3">
      <c r="A38" s="19" t="s">
        <v>47</v>
      </c>
      <c r="B38" s="20">
        <v>-79.563959999999994</v>
      </c>
      <c r="C38" s="20"/>
      <c r="D38" s="20"/>
      <c r="E38" s="20"/>
    </row>
    <row r="39" spans="1:5" ht="27.6" x14ac:dyDescent="0.3">
      <c r="A39" s="19" t="s">
        <v>48</v>
      </c>
      <c r="B39" s="20">
        <v>123705.04859000001</v>
      </c>
      <c r="C39" s="20"/>
      <c r="D39" s="20"/>
      <c r="E39" s="20"/>
    </row>
    <row r="40" spans="1:5" x14ac:dyDescent="0.3">
      <c r="A40" s="19" t="s">
        <v>49</v>
      </c>
      <c r="B40" s="20">
        <v>6759.5</v>
      </c>
      <c r="C40" s="20"/>
      <c r="D40" s="20"/>
      <c r="E40" s="20"/>
    </row>
    <row r="41" spans="1:5" x14ac:dyDescent="0.3">
      <c r="A41" s="19" t="s">
        <v>50</v>
      </c>
      <c r="B41" s="20">
        <v>13838.923140000001</v>
      </c>
      <c r="C41" s="20">
        <v>2200</v>
      </c>
      <c r="D41" s="20">
        <v>200</v>
      </c>
      <c r="E41" s="20"/>
    </row>
    <row r="42" spans="1:5" x14ac:dyDescent="0.3">
      <c r="A42" s="19" t="s">
        <v>51</v>
      </c>
      <c r="B42" s="20">
        <v>97257.163750000007</v>
      </c>
      <c r="C42" s="20"/>
      <c r="D42" s="20"/>
      <c r="E42" s="20"/>
    </row>
    <row r="43" spans="1:5" x14ac:dyDescent="0.3">
      <c r="A43" s="19" t="s">
        <v>52</v>
      </c>
      <c r="B43" s="20">
        <v>51883.215329999999</v>
      </c>
      <c r="C43" s="20">
        <v>1471.0058300000001</v>
      </c>
      <c r="D43" s="20">
        <v>200</v>
      </c>
      <c r="E43" s="20">
        <v>15281.285260000001</v>
      </c>
    </row>
    <row r="44" spans="1:5" x14ac:dyDescent="0.3">
      <c r="A44" s="19" t="s">
        <v>53</v>
      </c>
      <c r="B44" s="20">
        <v>83787.505439999994</v>
      </c>
      <c r="C44" s="20"/>
      <c r="D44" s="20"/>
      <c r="E44" s="20">
        <v>34757.273090000002</v>
      </c>
    </row>
    <row r="45" spans="1:5" x14ac:dyDescent="0.3">
      <c r="A45" s="19" t="s">
        <v>54</v>
      </c>
      <c r="B45" s="20">
        <v>20516.289919999999</v>
      </c>
      <c r="C45" s="20"/>
      <c r="D45" s="20"/>
      <c r="E45" s="20"/>
    </row>
    <row r="46" spans="1:5" ht="27.6" x14ac:dyDescent="0.3">
      <c r="A46" s="19" t="s">
        <v>55</v>
      </c>
      <c r="B46" s="20">
        <v>13769.941559999999</v>
      </c>
      <c r="C46" s="20">
        <v>13500</v>
      </c>
      <c r="D46" s="20"/>
      <c r="E46" s="20"/>
    </row>
    <row r="47" spans="1:5" x14ac:dyDescent="0.3">
      <c r="A47" s="19" t="s">
        <v>56</v>
      </c>
      <c r="B47" s="20">
        <v>651.86645999999996</v>
      </c>
      <c r="C47" s="20"/>
      <c r="D47" s="20"/>
      <c r="E47" s="20"/>
    </row>
    <row r="48" spans="1:5" x14ac:dyDescent="0.3">
      <c r="A48" s="19" t="s">
        <v>57</v>
      </c>
      <c r="B48" s="20">
        <v>2249.8804399999999</v>
      </c>
      <c r="C48" s="20">
        <v>1300</v>
      </c>
      <c r="D48" s="20"/>
      <c r="E48" s="20"/>
    </row>
    <row r="49" spans="1:5" x14ac:dyDescent="0.3">
      <c r="A49" s="19" t="s">
        <v>58</v>
      </c>
      <c r="B49" s="20">
        <v>782.57509000000005</v>
      </c>
      <c r="C49" s="20">
        <v>666.30957000000001</v>
      </c>
      <c r="D49" s="20">
        <v>41.016930000000002</v>
      </c>
      <c r="E49" s="20"/>
    </row>
    <row r="50" spans="1:5" x14ac:dyDescent="0.3">
      <c r="A50" s="19" t="s">
        <v>59</v>
      </c>
      <c r="B50" s="20">
        <v>83.76</v>
      </c>
      <c r="C50" s="20"/>
      <c r="D50" s="20"/>
      <c r="E50" s="20"/>
    </row>
    <row r="51" spans="1:5" ht="27.6" x14ac:dyDescent="0.3">
      <c r="A51" s="19" t="s">
        <v>60</v>
      </c>
      <c r="B51" s="20">
        <v>4892.2872699999998</v>
      </c>
      <c r="C51" s="20">
        <v>1327</v>
      </c>
      <c r="D51" s="20">
        <v>15.2</v>
      </c>
      <c r="E51" s="20">
        <v>2086.0697100000002</v>
      </c>
    </row>
    <row r="52" spans="1:5" x14ac:dyDescent="0.3">
      <c r="A52" s="19" t="s">
        <v>61</v>
      </c>
      <c r="B52" s="20">
        <v>860.89017999999999</v>
      </c>
      <c r="C52" s="20">
        <v>491</v>
      </c>
      <c r="D52" s="20"/>
      <c r="E52" s="20"/>
    </row>
    <row r="53" spans="1:5" x14ac:dyDescent="0.3">
      <c r="A53" s="19" t="s">
        <v>62</v>
      </c>
      <c r="B53" s="20">
        <v>191584.49716</v>
      </c>
      <c r="C53" s="20"/>
      <c r="D53" s="20"/>
      <c r="E53" s="20"/>
    </row>
    <row r="54" spans="1:5" x14ac:dyDescent="0.3">
      <c r="A54" s="19" t="s">
        <v>63</v>
      </c>
      <c r="B54" s="20">
        <v>300</v>
      </c>
      <c r="C54" s="20"/>
      <c r="D54" s="20"/>
      <c r="E54" s="20"/>
    </row>
    <row r="55" spans="1:5" x14ac:dyDescent="0.3">
      <c r="A55" s="19" t="s">
        <v>64</v>
      </c>
      <c r="B55" s="20">
        <v>153</v>
      </c>
      <c r="C55" s="20"/>
      <c r="D55" s="20"/>
      <c r="E55" s="20"/>
    </row>
    <row r="56" spans="1:5" x14ac:dyDescent="0.3">
      <c r="A56" s="19" t="s">
        <v>65</v>
      </c>
      <c r="B56" s="20">
        <v>56</v>
      </c>
      <c r="C56" s="20"/>
      <c r="D56" s="20"/>
      <c r="E56" s="20"/>
    </row>
    <row r="57" spans="1:5" x14ac:dyDescent="0.3">
      <c r="A57" s="19" t="s">
        <v>66</v>
      </c>
      <c r="B57" s="20">
        <v>0.95</v>
      </c>
      <c r="C57" s="20"/>
      <c r="D57" s="20"/>
      <c r="E57" s="20"/>
    </row>
    <row r="58" spans="1:5" x14ac:dyDescent="0.3">
      <c r="A58" s="19" t="s">
        <v>67</v>
      </c>
      <c r="B58" s="20">
        <v>469.47401000000002</v>
      </c>
      <c r="C58" s="20">
        <v>330.11822999999998</v>
      </c>
      <c r="D58" s="20"/>
      <c r="E58" s="20"/>
    </row>
    <row r="59" spans="1:5" x14ac:dyDescent="0.3">
      <c r="A59" s="19" t="s">
        <v>68</v>
      </c>
      <c r="B59" s="20">
        <v>2693.9847199999999</v>
      </c>
      <c r="C59" s="20"/>
      <c r="D59" s="20"/>
      <c r="E59" s="20"/>
    </row>
    <row r="60" spans="1:5" x14ac:dyDescent="0.3">
      <c r="A60" s="19" t="s">
        <v>69</v>
      </c>
      <c r="B60" s="20">
        <v>250</v>
      </c>
      <c r="C60" s="20"/>
      <c r="D60" s="20"/>
      <c r="E60" s="20"/>
    </row>
    <row r="61" spans="1:5" x14ac:dyDescent="0.3">
      <c r="A61" s="19" t="s">
        <v>70</v>
      </c>
      <c r="B61" s="20">
        <v>565.07245</v>
      </c>
      <c r="C61" s="20"/>
      <c r="D61" s="20"/>
      <c r="E61" s="20"/>
    </row>
    <row r="62" spans="1:5" x14ac:dyDescent="0.3">
      <c r="A62" s="19" t="s">
        <v>71</v>
      </c>
      <c r="B62" s="20">
        <v>-90040.951000000001</v>
      </c>
      <c r="C62" s="20"/>
      <c r="D62" s="20"/>
      <c r="E62" s="20"/>
    </row>
    <row r="63" spans="1:5" x14ac:dyDescent="0.3">
      <c r="A63" s="19" t="s">
        <v>72</v>
      </c>
      <c r="B63" s="20">
        <v>2034.1863599999999</v>
      </c>
      <c r="C63" s="20">
        <v>1712.39312</v>
      </c>
      <c r="D63" s="20">
        <v>90.229309999999998</v>
      </c>
      <c r="E63" s="20"/>
    </row>
    <row r="64" spans="1:5" x14ac:dyDescent="0.3">
      <c r="A64" s="19" t="s">
        <v>73</v>
      </c>
      <c r="B64" s="20">
        <v>834.2</v>
      </c>
      <c r="C64" s="20">
        <v>300</v>
      </c>
      <c r="D64" s="20">
        <v>200</v>
      </c>
      <c r="E64" s="20"/>
    </row>
    <row r="65" spans="1:5" x14ac:dyDescent="0.3">
      <c r="A65" s="19" t="s">
        <v>74</v>
      </c>
      <c r="B65" s="20">
        <v>208.81800000000001</v>
      </c>
      <c r="C65" s="20"/>
      <c r="D65" s="20"/>
      <c r="E65" s="20"/>
    </row>
    <row r="66" spans="1:5" x14ac:dyDescent="0.3">
      <c r="A66" s="19" t="s">
        <v>75</v>
      </c>
      <c r="B66" s="20">
        <v>121.77598</v>
      </c>
      <c r="C66" s="20"/>
      <c r="D66" s="20"/>
      <c r="E66" s="20"/>
    </row>
    <row r="67" spans="1:5" x14ac:dyDescent="0.3">
      <c r="A67" s="19" t="s">
        <v>76</v>
      </c>
      <c r="B67" s="20">
        <v>41754.069430000003</v>
      </c>
      <c r="C67" s="20"/>
      <c r="D67" s="20">
        <v>200</v>
      </c>
      <c r="E67" s="20"/>
    </row>
    <row r="68" spans="1:5" x14ac:dyDescent="0.3">
      <c r="A68" s="19" t="s">
        <v>77</v>
      </c>
      <c r="B68" s="20">
        <v>71.262569999999997</v>
      </c>
      <c r="C68" s="20"/>
      <c r="D68" s="20"/>
      <c r="E68" s="20"/>
    </row>
    <row r="69" spans="1:5" x14ac:dyDescent="0.3">
      <c r="A69" s="19" t="s">
        <v>78</v>
      </c>
      <c r="B69" s="20">
        <v>90</v>
      </c>
      <c r="C69" s="20">
        <v>90</v>
      </c>
      <c r="D69" s="20"/>
      <c r="E69" s="20"/>
    </row>
    <row r="70" spans="1:5" x14ac:dyDescent="0.3">
      <c r="A70" s="19" t="s">
        <v>79</v>
      </c>
      <c r="B70" s="20">
        <v>599179.25266999996</v>
      </c>
      <c r="C70" s="20">
        <v>28862.174169999998</v>
      </c>
      <c r="D70" s="20">
        <v>946.44623999999999</v>
      </c>
      <c r="E70" s="20">
        <v>52124.628060000003</v>
      </c>
    </row>
  </sheetData>
  <mergeCells count="29">
    <mergeCell ref="A26:D26"/>
    <mergeCell ref="A27:D27"/>
    <mergeCell ref="A28:D28"/>
    <mergeCell ref="A21:D21"/>
    <mergeCell ref="A22:D22"/>
    <mergeCell ref="A23:D23"/>
    <mergeCell ref="A24:D24"/>
    <mergeCell ref="A25:D25"/>
    <mergeCell ref="A16:D16"/>
    <mergeCell ref="A17:D17"/>
    <mergeCell ref="A18:D18"/>
    <mergeCell ref="A19:D19"/>
    <mergeCell ref="A20:D20"/>
    <mergeCell ref="A1:E1"/>
    <mergeCell ref="A2:E2"/>
    <mergeCell ref="A5:D5"/>
    <mergeCell ref="A29:D29"/>
    <mergeCell ref="A31:A32"/>
    <mergeCell ref="B31:B32"/>
    <mergeCell ref="C31:E31"/>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view="pageBreakPreview" topLeftCell="A10" zoomScaleNormal="100" zoomScaleSheetLayoutView="100" workbookViewId="0">
      <selection activeCell="B17" sqref="B17"/>
    </sheetView>
  </sheetViews>
  <sheetFormatPr defaultRowHeight="14.4" x14ac:dyDescent="0.3"/>
  <cols>
    <col min="1" max="1" width="38.33203125" customWidth="1"/>
    <col min="2" max="3" width="13.109375" customWidth="1"/>
    <col min="4" max="4" width="13.88671875" customWidth="1"/>
    <col min="5" max="5" width="13.77734375" customWidth="1"/>
    <col min="6" max="6" width="12.88671875" customWidth="1"/>
    <col min="7" max="7" width="13.5546875" customWidth="1"/>
    <col min="8" max="8" width="13.21875" customWidth="1"/>
    <col min="9" max="9" width="13.44140625" customWidth="1"/>
    <col min="10" max="10" width="12.6640625" customWidth="1"/>
    <col min="11" max="11" width="11" customWidth="1"/>
    <col min="12" max="12" width="13.109375" customWidth="1"/>
    <col min="13" max="14" width="13.21875" customWidth="1"/>
    <col min="15" max="15" width="13.6640625" customWidth="1"/>
    <col min="16" max="16" width="10.77734375" customWidth="1"/>
  </cols>
  <sheetData>
    <row r="1" spans="1:16" s="27" customFormat="1" ht="15.6" x14ac:dyDescent="0.3">
      <c r="A1" s="38" t="s">
        <v>41</v>
      </c>
      <c r="C1" s="28" t="s">
        <v>13</v>
      </c>
    </row>
    <row r="2" spans="1:16" x14ac:dyDescent="0.3">
      <c r="A2" s="34" t="str">
        <f>TEXT(EndData2,"[$-FC19]ДД.ММ.ГГГ")</f>
        <v>19.10.2017</v>
      </c>
      <c r="B2" s="34">
        <f>A2+1</f>
        <v>43028</v>
      </c>
      <c r="C2" s="39" t="str">
        <f>TEXT(B2,"[$-FC19]ДД.ММ.ГГГ")</f>
        <v>20.10.2017</v>
      </c>
      <c r="P2" s="25" t="s">
        <v>12</v>
      </c>
    </row>
    <row r="3" spans="1:16" s="26" customFormat="1" ht="51.75" customHeight="1" x14ac:dyDescent="0.25">
      <c r="A3" s="31" t="s">
        <v>15</v>
      </c>
      <c r="B3" s="37" t="s">
        <v>16</v>
      </c>
      <c r="C3" s="35" t="s">
        <v>17</v>
      </c>
      <c r="D3" s="35" t="s">
        <v>18</v>
      </c>
      <c r="E3" s="35" t="s">
        <v>19</v>
      </c>
      <c r="F3" s="35" t="s">
        <v>20</v>
      </c>
      <c r="G3" s="35" t="s">
        <v>21</v>
      </c>
      <c r="H3" s="35" t="s">
        <v>22</v>
      </c>
      <c r="I3" s="35" t="s">
        <v>23</v>
      </c>
      <c r="J3" s="35" t="s">
        <v>24</v>
      </c>
      <c r="K3" s="35" t="s">
        <v>25</v>
      </c>
      <c r="L3" s="35" t="s">
        <v>26</v>
      </c>
      <c r="M3" s="35" t="s">
        <v>27</v>
      </c>
      <c r="N3" s="35" t="s">
        <v>28</v>
      </c>
      <c r="O3" s="35" t="s">
        <v>29</v>
      </c>
      <c r="P3" s="22" t="s">
        <v>11</v>
      </c>
    </row>
    <row r="4" spans="1:16" ht="93" x14ac:dyDescent="0.3">
      <c r="A4" s="23" t="s">
        <v>31</v>
      </c>
      <c r="B4" s="36">
        <v>368.21679999999998</v>
      </c>
      <c r="C4" s="36">
        <v>408</v>
      </c>
      <c r="D4" s="36"/>
      <c r="E4" s="36"/>
      <c r="F4" s="36"/>
      <c r="G4" s="36"/>
      <c r="H4" s="36"/>
      <c r="I4" s="36"/>
      <c r="J4" s="36"/>
      <c r="K4" s="36"/>
      <c r="L4" s="36">
        <v>1412.4266299999999</v>
      </c>
      <c r="M4" s="36"/>
      <c r="N4" s="36"/>
      <c r="O4" s="36"/>
      <c r="P4" s="24">
        <v>2188.6434300000001</v>
      </c>
    </row>
    <row r="5" spans="1:16" ht="79.8" x14ac:dyDescent="0.3">
      <c r="A5" s="23" t="s">
        <v>32</v>
      </c>
      <c r="B5" s="36"/>
      <c r="C5" s="36">
        <v>150</v>
      </c>
      <c r="D5" s="36"/>
      <c r="E5" s="36"/>
      <c r="F5" s="36"/>
      <c r="G5" s="36"/>
      <c r="H5" s="36"/>
      <c r="I5" s="36"/>
      <c r="J5" s="36"/>
      <c r="K5" s="36">
        <v>150</v>
      </c>
      <c r="L5" s="36"/>
      <c r="M5" s="36"/>
      <c r="N5" s="36"/>
      <c r="O5" s="36"/>
      <c r="P5" s="24">
        <v>300</v>
      </c>
    </row>
    <row r="6" spans="1:16" ht="119.4" x14ac:dyDescent="0.3">
      <c r="A6" s="23" t="s">
        <v>33</v>
      </c>
      <c r="B6" s="36"/>
      <c r="C6" s="36"/>
      <c r="D6" s="36"/>
      <c r="E6" s="36"/>
      <c r="F6" s="36"/>
      <c r="G6" s="36"/>
      <c r="H6" s="36"/>
      <c r="I6" s="36"/>
      <c r="J6" s="36"/>
      <c r="K6" s="36">
        <v>223</v>
      </c>
      <c r="L6" s="36"/>
      <c r="M6" s="36"/>
      <c r="N6" s="36"/>
      <c r="O6" s="36"/>
      <c r="P6" s="24">
        <v>223</v>
      </c>
    </row>
    <row r="7" spans="1:16" ht="66.599999999999994" x14ac:dyDescent="0.3">
      <c r="A7" s="23" t="s">
        <v>34</v>
      </c>
      <c r="B7" s="36"/>
      <c r="C7" s="36"/>
      <c r="D7" s="36"/>
      <c r="E7" s="36"/>
      <c r="F7" s="36"/>
      <c r="G7" s="36"/>
      <c r="H7" s="36"/>
      <c r="I7" s="36"/>
      <c r="J7" s="36"/>
      <c r="K7" s="36"/>
      <c r="L7" s="36"/>
      <c r="M7" s="36"/>
      <c r="N7" s="36">
        <v>894.03599999999994</v>
      </c>
      <c r="O7" s="36"/>
      <c r="P7" s="24">
        <v>894.03599999999994</v>
      </c>
    </row>
    <row r="8" spans="1:16" ht="119.4" x14ac:dyDescent="0.3">
      <c r="A8" s="23" t="s">
        <v>35</v>
      </c>
      <c r="B8" s="36"/>
      <c r="C8" s="36"/>
      <c r="D8" s="36"/>
      <c r="E8" s="36"/>
      <c r="F8" s="36"/>
      <c r="G8" s="36"/>
      <c r="H8" s="36"/>
      <c r="I8" s="36"/>
      <c r="J8" s="36">
        <v>18</v>
      </c>
      <c r="K8" s="36"/>
      <c r="L8" s="36"/>
      <c r="M8" s="36"/>
      <c r="N8" s="36"/>
      <c r="O8" s="36"/>
      <c r="P8" s="24">
        <v>18</v>
      </c>
    </row>
    <row r="9" spans="1:16" ht="106.2" x14ac:dyDescent="0.3">
      <c r="A9" s="23" t="s">
        <v>36</v>
      </c>
      <c r="B9" s="36">
        <v>2668.5951700000001</v>
      </c>
      <c r="C9" s="36"/>
      <c r="D9" s="36"/>
      <c r="E9" s="36"/>
      <c r="F9" s="36"/>
      <c r="G9" s="36"/>
      <c r="H9" s="36"/>
      <c r="I9" s="36"/>
      <c r="J9" s="36"/>
      <c r="K9" s="36"/>
      <c r="L9" s="36"/>
      <c r="M9" s="36"/>
      <c r="N9" s="36"/>
      <c r="O9" s="36"/>
      <c r="P9" s="24">
        <v>2668.5951700000001</v>
      </c>
    </row>
    <row r="10" spans="1:16" ht="40.200000000000003" x14ac:dyDescent="0.3">
      <c r="A10" s="23" t="s">
        <v>37</v>
      </c>
      <c r="B10" s="36"/>
      <c r="C10" s="36">
        <v>688.75</v>
      </c>
      <c r="D10" s="36">
        <v>189.42981</v>
      </c>
      <c r="E10" s="36">
        <v>427.74914999999999</v>
      </c>
      <c r="F10" s="36">
        <v>111.15</v>
      </c>
      <c r="G10" s="36">
        <v>37.049999999999997</v>
      </c>
      <c r="H10" s="36">
        <v>81.967070000000007</v>
      </c>
      <c r="I10" s="36">
        <v>42.274999999999999</v>
      </c>
      <c r="J10" s="36"/>
      <c r="K10" s="36">
        <v>99.7</v>
      </c>
      <c r="L10" s="36">
        <v>277.55</v>
      </c>
      <c r="M10" s="36">
        <v>152.47897</v>
      </c>
      <c r="N10" s="36">
        <v>254.9</v>
      </c>
      <c r="O10" s="36">
        <v>237.9</v>
      </c>
      <c r="P10" s="24">
        <v>2600.9</v>
      </c>
    </row>
    <row r="11" spans="1:16" ht="40.200000000000003" x14ac:dyDescent="0.3">
      <c r="A11" s="23" t="s">
        <v>38</v>
      </c>
      <c r="B11" s="36"/>
      <c r="C11" s="36">
        <v>26.160530000000001</v>
      </c>
      <c r="D11" s="36"/>
      <c r="E11" s="36"/>
      <c r="F11" s="36"/>
      <c r="G11" s="36"/>
      <c r="H11" s="36"/>
      <c r="I11" s="36"/>
      <c r="J11" s="36"/>
      <c r="K11" s="36"/>
      <c r="L11" s="36"/>
      <c r="M11" s="36"/>
      <c r="N11" s="36"/>
      <c r="O11" s="36"/>
      <c r="P11" s="24">
        <v>26.160530000000001</v>
      </c>
    </row>
    <row r="12" spans="1:16" ht="40.200000000000003" x14ac:dyDescent="0.3">
      <c r="A12" s="23" t="s">
        <v>39</v>
      </c>
      <c r="B12" s="36">
        <v>402</v>
      </c>
      <c r="C12" s="36"/>
      <c r="D12" s="36"/>
      <c r="E12" s="36"/>
      <c r="F12" s="36"/>
      <c r="G12" s="36"/>
      <c r="H12" s="36"/>
      <c r="I12" s="36"/>
      <c r="J12" s="36"/>
      <c r="K12" s="36"/>
      <c r="L12" s="36"/>
      <c r="M12" s="36"/>
      <c r="N12" s="36"/>
      <c r="O12" s="36"/>
      <c r="P12" s="24">
        <v>402</v>
      </c>
    </row>
    <row r="13" spans="1:16" x14ac:dyDescent="0.3">
      <c r="A13" s="23" t="s">
        <v>40</v>
      </c>
      <c r="B13" s="36">
        <v>3438.8119700000002</v>
      </c>
      <c r="C13" s="36">
        <v>1272.9105300000001</v>
      </c>
      <c r="D13" s="36">
        <v>189.42981</v>
      </c>
      <c r="E13" s="36">
        <v>427.74914999999999</v>
      </c>
      <c r="F13" s="36">
        <v>111.15</v>
      </c>
      <c r="G13" s="36">
        <v>37.049999999999997</v>
      </c>
      <c r="H13" s="36">
        <v>81.967070000000007</v>
      </c>
      <c r="I13" s="36">
        <v>42.274999999999999</v>
      </c>
      <c r="J13" s="36">
        <v>18</v>
      </c>
      <c r="K13" s="36">
        <v>472.7</v>
      </c>
      <c r="L13" s="36">
        <v>1689.9766299999999</v>
      </c>
      <c r="M13" s="36">
        <v>152.47897</v>
      </c>
      <c r="N13" s="36">
        <v>1148.9359999999999</v>
      </c>
      <c r="O13" s="36">
        <v>237.9</v>
      </c>
      <c r="P13" s="24">
        <v>9321.3351299999995</v>
      </c>
    </row>
    <row r="15" spans="1:16" x14ac:dyDescent="0.3">
      <c r="A15" s="33" t="s">
        <v>30</v>
      </c>
      <c r="B15" s="32">
        <f>Учреждения!B70+'Муниципальные районы'!P13</f>
        <v>608500.58779999998</v>
      </c>
    </row>
    <row r="16" spans="1:16" ht="32.25" customHeight="1" x14ac:dyDescent="0.3">
      <c r="A16" s="33" t="str">
        <f>CONCATENATE("Остатки бюджетных средств на ",C2,"г.")</f>
        <v>Остатки бюджетных средств на 20.10.2017г.</v>
      </c>
      <c r="B16" s="32">
        <v>1516912.2</v>
      </c>
    </row>
  </sheetData>
  <pageMargins left="0.23622047244094491" right="0.23622047244094491" top="0.74803149606299213" bottom="0.74803149606299213" header="0.31496062992125984" footer="0.31496062992125984"/>
  <pageSetup paperSize="9" scale="5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2017-10-24T02:52:49Z</dcterms:modified>
</cp:coreProperties>
</file>