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Учреждения!$25:$26</definedName>
    <definedName name="_xlnm.Print_Area" localSheetId="1">'Муниципальные районы'!$A$1:$P$18</definedName>
    <definedName name="_xlnm.Print_Area" localSheetId="0">Учреждения!$A$1:$E$62</definedName>
  </definedNames>
  <calcPr calcId="162913" refMode="R1C1"/>
</workbook>
</file>

<file path=xl/calcChain.xml><?xml version="1.0" encoding="utf-8"?>
<calcChain xmlns="http://schemas.openxmlformats.org/spreadsheetml/2006/main">
  <c r="E23" i="1" l="1"/>
  <c r="E8" i="1" s="1"/>
  <c r="E9" i="1"/>
  <c r="E16" i="1"/>
  <c r="E12" i="1"/>
  <c r="E22" i="1"/>
  <c r="E18" i="1"/>
  <c r="E21" i="1"/>
  <c r="E20" i="1"/>
  <c r="E19" i="1"/>
  <c r="E11" i="1"/>
  <c r="E10" i="1"/>
  <c r="E17" i="1"/>
  <c r="E15" i="1"/>
  <c r="E14" i="1"/>
  <c r="E13" i="1"/>
  <c r="B17" i="2"/>
  <c r="B16" i="2"/>
  <c r="A2" i="2" l="1"/>
  <c r="B2" i="2" s="1"/>
  <c r="C2" i="2" s="1"/>
  <c r="A17" i="2" s="1"/>
  <c r="H1" i="1" l="1"/>
  <c r="A5" i="1" s="1"/>
  <c r="H2" i="1"/>
  <c r="G1" i="1"/>
  <c r="G2" i="1"/>
  <c r="A2" i="1" l="1"/>
</calcChain>
</file>

<file path=xl/sharedStrings.xml><?xml version="1.0" encoding="utf-8"?>
<sst xmlns="http://schemas.openxmlformats.org/spreadsheetml/2006/main" count="92" uniqueCount="91">
  <si>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</si>
  <si>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</si>
  <si>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</si>
  <si>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</si>
  <si>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</si>
  <si>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</si>
  <si>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</si>
  <si>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</si>
  <si>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</si>
  <si>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</si>
  <si>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</si>
  <si>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</si>
  <si>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</si>
  <si>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</si>
  <si>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</si>
  <si>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</si>
  <si>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</si>
  <si>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</si>
  <si>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</si>
  <si>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</si>
  <si>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</si>
  <si>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</si>
  <si>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</si>
  <si>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</si>
  <si>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</si>
  <si>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</si>
  <si>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</si>
  <si>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</si>
  <si>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</si>
  <si>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</si>
  <si>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</si>
  <si>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</si>
  <si>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инвестиционных мероприятий и субсидий, которым присвоены отдельные коды)</t>
  </si>
  <si>
    <t>Субсидии местным бюджетам на реализацию инвестиционных  мероприятий соответствующей подпрограммы соответствующей государственной программы Камчатского края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</si>
  <si>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</si>
  <si>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</si>
  <si>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</si>
  <si>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</si>
  <si>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</si>
  <si>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Иные межбюджетные трансферты на оснащение образовательных учреждений Петропавловск-Камчатского городского округа автоматическими приборами погодного регулирования, а также оборудованием для комфортного пребывания детей в образовательных учреждениях в межотопительный период</t>
  </si>
  <si>
    <t>Выплата единовременного пособия при всех формах устройства детей, лишенных родительского попечения, в семью</t>
  </si>
  <si>
    <t>Всего:</t>
  </si>
  <si>
    <t>09.11.2017</t>
  </si>
  <si>
    <t>Законодательное Собрание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</si>
  <si>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</si>
  <si>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</si>
  <si>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</si>
  <si>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</si>
  <si>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</si>
  <si>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</si>
  <si>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</si>
  <si>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</si>
  <si>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</si>
  <si>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</si>
  <si>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</si>
  <si>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</si>
  <si>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</si>
  <si>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</si>
  <si>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</si>
  <si>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</si>
  <si>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</si>
  <si>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</si>
  <si>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</si>
  <si>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</si>
  <si>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Инспекция государственного экологического надзора Камчатского края</t>
  </si>
  <si>
    <t>Министерство экономического развития и торговли Камчатского края</t>
  </si>
  <si>
    <t>Палата Уполномоченных в Камчатском крае</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</si>
  <si>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</si>
  <si>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</si>
  <si>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</si>
  <si>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</si>
  <si>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</si>
  <si>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</si>
  <si>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</si>
  <si>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</si>
  <si>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</si>
  <si>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ИТОГО</t>
  </si>
  <si>
    <t>03.11.2017</t>
  </si>
  <si>
    <t>Единая субвенция бюджетам субъектов Российской Федерации и бюджету г. Байконура</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</si>
  <si>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</si>
  <si>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</si>
  <si>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t>
  </si>
  <si>
    <t>Межбюджетные трансферты, передаваемые бюджетам субъектов Российской Федерации на финансовое обеспечение дорожной деятельности</t>
  </si>
  <si>
    <t>Субвенции бюджетам субъектов Российской Федерации на осуществление отдельных полномочий в области лесных отношений</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</si>
  <si>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</si>
  <si>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</si>
  <si>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</si>
  <si>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Межбюджетные трансферты, передаваемые бюджетам субъектов Российской Федерации на осуществление единовременных выплат медицинским работникам</t>
  </si>
  <si>
    <t xml:space="preserve">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 </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</si>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</sst>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
      <b/>
      <sz val="11"/>
      <color theme="1"/>
      <name val="Calibri"/>
      <family val="2"/>
      <scheme val="minor"/>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6">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left" vertical="center"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14" fontId="0" fillId="0" borderId="0" xfId="0" applyNumberFormat="1"/>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0" fontId="14" fillId="0" borderId="4" xfId="0" applyFont="1" applyBorder="1" applyAlignment="1">
      <alignment horizontal="center" vertical="center" wrapText="1"/>
    </xf>
    <xf numFmtId="164" fontId="15" fillId="0" borderId="4" xfId="0" applyNumberFormat="1" applyFont="1" applyBorder="1"/>
    <xf numFmtId="0" fontId="15" fillId="0" borderId="4" xfId="0" applyFont="1" applyBorder="1" applyAlignment="1">
      <alignment wrapText="1"/>
    </xf>
    <xf numFmtId="0" fontId="17"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6" fillId="0" borderId="0" xfId="0" applyNumberFormat="1" applyFont="1"/>
    <xf numFmtId="0" fontId="18"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xf numFmtId="164" fontId="2" fillId="0" borderId="4" xfId="0" applyNumberFormat="1" applyFont="1" applyBorder="1" applyAlignment="1">
      <alignment horizontal="left" vertical="center" wrapText="1"/>
    </xf>
    <xf numFmtId="0" fontId="19" fillId="0" borderId="0" xfId="0" applyFont="1"/>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tabSelected="1" view="pageBreakPreview" zoomScaleNormal="100" zoomScaleSheetLayoutView="100" workbookViewId="0">
      <selection activeCell="E24" sqref="E24"/>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1" t="s">
        <v>0</v>
      </c>
      <c r="B1" s="41"/>
      <c r="C1" s="41"/>
      <c r="D1" s="41"/>
      <c r="E1" s="41"/>
      <c r="F1" s="30" t="s">
        <v>77</v>
      </c>
      <c r="G1" s="31" t="str">
        <f>TEXT(F1,"[$-FC19]ДД ММММ")</f>
        <v>03 ноября</v>
      </c>
      <c r="H1" s="31" t="str">
        <f>TEXT(F1,"[$-FC19]ДД.ММ.ГГГ \г")</f>
        <v>03.11.2017 г</v>
      </c>
    </row>
    <row r="2" spans="1:9" ht="15.6" x14ac:dyDescent="0.3">
      <c r="A2" s="41" t="str">
        <f>CONCATENATE("с ",G1," по ",G2,"ода")</f>
        <v>с 03 ноября по 09 ноября 2017 года</v>
      </c>
      <c r="B2" s="41"/>
      <c r="C2" s="41"/>
      <c r="D2" s="41"/>
      <c r="E2" s="41"/>
      <c r="F2" s="30" t="s">
        <v>42</v>
      </c>
      <c r="G2" s="31" t="str">
        <f>TEXT(F2,"[$-FC19]ДД ММММ ГГГ \г")</f>
        <v>09 ноября 2017 г</v>
      </c>
      <c r="H2" s="31" t="str">
        <f>TEXT(F2,"[$-FC19]ДД.ММ.ГГГ \г")</f>
        <v>09.11.2017 г</v>
      </c>
      <c r="I2" s="22"/>
    </row>
    <row r="3" spans="1:9" x14ac:dyDescent="0.3">
      <c r="A3" s="1"/>
      <c r="B3" s="2"/>
      <c r="C3" s="2"/>
      <c r="D3" s="2"/>
      <c r="E3" s="3"/>
    </row>
    <row r="4" spans="1:9" x14ac:dyDescent="0.3">
      <c r="A4" s="4"/>
      <c r="B4" s="5"/>
      <c r="C4" s="5"/>
      <c r="D4" s="6"/>
      <c r="E4" s="7" t="s">
        <v>1</v>
      </c>
    </row>
    <row r="5" spans="1:9" x14ac:dyDescent="0.3">
      <c r="A5" s="42" t="str">
        <f>CONCATENATE("Остатки средств на ",H1,".")</f>
        <v>Остатки средств на 03.11.2017 г.</v>
      </c>
      <c r="B5" s="43"/>
      <c r="C5" s="43"/>
      <c r="D5" s="44"/>
      <c r="E5" s="8">
        <v>633396.69999999995</v>
      </c>
      <c r="F5" s="22"/>
    </row>
    <row r="6" spans="1:9" x14ac:dyDescent="0.3">
      <c r="A6" s="10"/>
      <c r="B6" s="11"/>
      <c r="C6" s="11"/>
      <c r="D6" s="11"/>
      <c r="E6" s="12"/>
    </row>
    <row r="7" spans="1:9" x14ac:dyDescent="0.3">
      <c r="A7" s="51" t="s">
        <v>2</v>
      </c>
      <c r="B7" s="52"/>
      <c r="C7" s="52"/>
      <c r="D7" s="52"/>
      <c r="E7" s="13"/>
    </row>
    <row r="8" spans="1:9" x14ac:dyDescent="0.3">
      <c r="A8" s="46" t="s">
        <v>3</v>
      </c>
      <c r="B8" s="52"/>
      <c r="C8" s="52"/>
      <c r="D8" s="52"/>
      <c r="E8" s="9">
        <f>E23-E9</f>
        <v>3266721.1346300002</v>
      </c>
    </row>
    <row r="9" spans="1:9" x14ac:dyDescent="0.3">
      <c r="A9" s="53" t="s">
        <v>4</v>
      </c>
      <c r="B9" s="52"/>
      <c r="C9" s="52"/>
      <c r="D9" s="52"/>
      <c r="E9" s="14">
        <f>SUM(E10:E22)</f>
        <v>145548.40000000002</v>
      </c>
    </row>
    <row r="10" spans="1:9" x14ac:dyDescent="0.3">
      <c r="A10" s="53" t="s">
        <v>78</v>
      </c>
      <c r="B10" s="52"/>
      <c r="C10" s="52"/>
      <c r="D10" s="52"/>
      <c r="E10" s="14">
        <f>65.1+44.4</f>
        <v>109.5</v>
      </c>
    </row>
    <row r="11" spans="1:9" ht="30" customHeight="1" x14ac:dyDescent="0.3">
      <c r="A11" s="53" t="s">
        <v>79</v>
      </c>
      <c r="B11" s="52"/>
      <c r="C11" s="52"/>
      <c r="D11" s="52"/>
      <c r="E11" s="14">
        <f>188.6+183.8</f>
        <v>372.4</v>
      </c>
    </row>
    <row r="12" spans="1:9" ht="28.2" customHeight="1" x14ac:dyDescent="0.3">
      <c r="A12" s="53" t="s">
        <v>85</v>
      </c>
      <c r="B12" s="52"/>
      <c r="C12" s="52"/>
      <c r="D12" s="52"/>
      <c r="E12" s="14">
        <f>1136.9+541.4+811.7</f>
        <v>2490</v>
      </c>
    </row>
    <row r="13" spans="1:9" ht="28.8" customHeight="1" x14ac:dyDescent="0.3">
      <c r="A13" s="53" t="s">
        <v>80</v>
      </c>
      <c r="B13" s="52"/>
      <c r="C13" s="52"/>
      <c r="D13" s="52"/>
      <c r="E13" s="14">
        <f>-2.3-8</f>
        <v>-10.3</v>
      </c>
    </row>
    <row r="14" spans="1:9" ht="28.8" customHeight="1" x14ac:dyDescent="0.3">
      <c r="A14" s="53" t="s">
        <v>81</v>
      </c>
      <c r="B14" s="52"/>
      <c r="C14" s="52"/>
      <c r="D14" s="52"/>
      <c r="E14" s="14">
        <f>124497.7</f>
        <v>124497.7</v>
      </c>
    </row>
    <row r="15" spans="1:9" ht="30.6" customHeight="1" x14ac:dyDescent="0.3">
      <c r="A15" s="53" t="s">
        <v>82</v>
      </c>
      <c r="B15" s="52"/>
      <c r="C15" s="52"/>
      <c r="D15" s="52"/>
      <c r="E15" s="14">
        <f>9361.4</f>
        <v>9361.4</v>
      </c>
    </row>
    <row r="16" spans="1:9" ht="30" customHeight="1" x14ac:dyDescent="0.3">
      <c r="A16" s="53" t="s">
        <v>83</v>
      </c>
      <c r="B16" s="52"/>
      <c r="C16" s="52"/>
      <c r="D16" s="52"/>
      <c r="E16" s="14">
        <f>280.7+215.3+2599.6+402.5</f>
        <v>3498.1</v>
      </c>
    </row>
    <row r="17" spans="1:5" ht="29.4" customHeight="1" x14ac:dyDescent="0.3">
      <c r="A17" s="53" t="s">
        <v>84</v>
      </c>
      <c r="B17" s="52"/>
      <c r="C17" s="52"/>
      <c r="D17" s="52"/>
      <c r="E17" s="14">
        <f>169.2</f>
        <v>169.2</v>
      </c>
    </row>
    <row r="18" spans="1:5" ht="60" customHeight="1" x14ac:dyDescent="0.3">
      <c r="A18" s="53" t="s">
        <v>86</v>
      </c>
      <c r="B18" s="52"/>
      <c r="C18" s="52"/>
      <c r="D18" s="52"/>
      <c r="E18" s="14">
        <f>3673.1+55.3</f>
        <v>3728.4</v>
      </c>
    </row>
    <row r="19" spans="1:5" ht="26.4" customHeight="1" x14ac:dyDescent="0.3">
      <c r="A19" s="53" t="s">
        <v>87</v>
      </c>
      <c r="B19" s="52"/>
      <c r="C19" s="52"/>
      <c r="D19" s="52"/>
      <c r="E19" s="14">
        <f>600</f>
        <v>600</v>
      </c>
    </row>
    <row r="20" spans="1:5" ht="25.8" customHeight="1" x14ac:dyDescent="0.3">
      <c r="A20" s="53" t="s">
        <v>88</v>
      </c>
      <c r="B20" s="52"/>
      <c r="C20" s="52"/>
      <c r="D20" s="52"/>
      <c r="E20" s="14">
        <f>20.8+249</f>
        <v>269.8</v>
      </c>
    </row>
    <row r="21" spans="1:5" ht="28.8" customHeight="1" x14ac:dyDescent="0.3">
      <c r="A21" s="53" t="s">
        <v>89</v>
      </c>
      <c r="B21" s="52"/>
      <c r="C21" s="52"/>
      <c r="D21" s="52"/>
      <c r="E21" s="14">
        <f>0.1</f>
        <v>0.1</v>
      </c>
    </row>
    <row r="22" spans="1:5" ht="27.6" customHeight="1" x14ac:dyDescent="0.3">
      <c r="A22" s="53" t="s">
        <v>90</v>
      </c>
      <c r="B22" s="52"/>
      <c r="C22" s="52"/>
      <c r="D22" s="52"/>
      <c r="E22" s="14">
        <f>462.1</f>
        <v>462.1</v>
      </c>
    </row>
    <row r="23" spans="1:5" x14ac:dyDescent="0.3">
      <c r="A23" s="45" t="s">
        <v>5</v>
      </c>
      <c r="B23" s="46"/>
      <c r="C23" s="46"/>
      <c r="D23" s="46"/>
      <c r="E23" s="13">
        <f>'Муниципальные районы'!B17-Учреждения!E5+'Муниципальные районы'!B16</f>
        <v>3412269.5346300001</v>
      </c>
    </row>
    <row r="24" spans="1:5" x14ac:dyDescent="0.3">
      <c r="A24" s="15"/>
      <c r="B24" s="16"/>
      <c r="C24" s="16"/>
      <c r="D24" s="6"/>
      <c r="E24" s="17"/>
    </row>
    <row r="25" spans="1:5" x14ac:dyDescent="0.3">
      <c r="A25" s="47" t="s">
        <v>14</v>
      </c>
      <c r="B25" s="49" t="s">
        <v>6</v>
      </c>
      <c r="C25" s="50" t="s">
        <v>7</v>
      </c>
      <c r="D25" s="50"/>
      <c r="E25" s="50"/>
    </row>
    <row r="26" spans="1:5" ht="82.8" x14ac:dyDescent="0.3">
      <c r="A26" s="48"/>
      <c r="B26" s="49"/>
      <c r="C26" s="18" t="s">
        <v>8</v>
      </c>
      <c r="D26" s="18" t="s">
        <v>9</v>
      </c>
      <c r="E26" s="18" t="s">
        <v>10</v>
      </c>
    </row>
    <row r="27" spans="1:5" x14ac:dyDescent="0.3">
      <c r="A27" s="19" t="s">
        <v>43</v>
      </c>
      <c r="B27" s="20">
        <v>190.86211</v>
      </c>
      <c r="C27" s="20"/>
      <c r="D27" s="20"/>
      <c r="E27" s="20"/>
    </row>
    <row r="28" spans="1:5" x14ac:dyDescent="0.3">
      <c r="A28" s="19" t="s">
        <v>44</v>
      </c>
      <c r="B28" s="20">
        <v>4246.8599999999997</v>
      </c>
      <c r="C28" s="20">
        <v>3747.2</v>
      </c>
      <c r="D28" s="20">
        <v>499.66</v>
      </c>
      <c r="E28" s="20"/>
    </row>
    <row r="29" spans="1:5" x14ac:dyDescent="0.3">
      <c r="A29" s="19" t="s">
        <v>45</v>
      </c>
      <c r="B29" s="20">
        <v>2491.54034</v>
      </c>
      <c r="C29" s="20">
        <v>200</v>
      </c>
      <c r="D29" s="20"/>
      <c r="E29" s="20"/>
    </row>
    <row r="30" spans="1:5" ht="27.6" x14ac:dyDescent="0.3">
      <c r="A30" s="19" t="s">
        <v>46</v>
      </c>
      <c r="B30" s="20">
        <v>16643.530320000002</v>
      </c>
      <c r="C30" s="20"/>
      <c r="D30" s="20">
        <v>30.4</v>
      </c>
      <c r="E30" s="20"/>
    </row>
    <row r="31" spans="1:5" x14ac:dyDescent="0.3">
      <c r="A31" s="19" t="s">
        <v>47</v>
      </c>
      <c r="B31" s="20">
        <v>6699.4367899999997</v>
      </c>
      <c r="C31" s="20">
        <v>2703</v>
      </c>
      <c r="D31" s="20">
        <v>276</v>
      </c>
      <c r="E31" s="20"/>
    </row>
    <row r="32" spans="1:5" x14ac:dyDescent="0.3">
      <c r="A32" s="19" t="s">
        <v>48</v>
      </c>
      <c r="B32" s="20">
        <v>331.01280000000003</v>
      </c>
      <c r="C32" s="20"/>
      <c r="D32" s="20"/>
      <c r="E32" s="20"/>
    </row>
    <row r="33" spans="1:5" ht="27.6" x14ac:dyDescent="0.3">
      <c r="A33" s="19" t="s">
        <v>49</v>
      </c>
      <c r="B33" s="20">
        <v>29980.13769</v>
      </c>
      <c r="C33" s="20">
        <v>2205</v>
      </c>
      <c r="D33" s="20">
        <v>500</v>
      </c>
      <c r="E33" s="20"/>
    </row>
    <row r="34" spans="1:5" x14ac:dyDescent="0.3">
      <c r="A34" s="19" t="s">
        <v>50</v>
      </c>
      <c r="B34" s="20">
        <v>5894.3429999999998</v>
      </c>
      <c r="C34" s="20">
        <v>3700</v>
      </c>
      <c r="D34" s="20">
        <v>30</v>
      </c>
      <c r="E34" s="20"/>
    </row>
    <row r="35" spans="1:5" x14ac:dyDescent="0.3">
      <c r="A35" s="19" t="s">
        <v>51</v>
      </c>
      <c r="B35" s="20">
        <v>42250.978470000002</v>
      </c>
      <c r="C35" s="20">
        <v>984.7405</v>
      </c>
      <c r="D35" s="20"/>
      <c r="E35" s="20">
        <v>-176.63967</v>
      </c>
    </row>
    <row r="36" spans="1:5" x14ac:dyDescent="0.3">
      <c r="A36" s="19" t="s">
        <v>52</v>
      </c>
      <c r="B36" s="20">
        <v>16215.18512</v>
      </c>
      <c r="C36" s="20"/>
      <c r="D36" s="20"/>
      <c r="E36" s="20">
        <v>355.33</v>
      </c>
    </row>
    <row r="37" spans="1:5" x14ac:dyDescent="0.3">
      <c r="A37" s="19" t="s">
        <v>53</v>
      </c>
      <c r="B37" s="20">
        <v>80249.624259999997</v>
      </c>
      <c r="C37" s="20">
        <v>1550.9470100000001</v>
      </c>
      <c r="D37" s="20">
        <v>238.60425000000001</v>
      </c>
      <c r="E37" s="20">
        <v>13974.122020000001</v>
      </c>
    </row>
    <row r="38" spans="1:5" x14ac:dyDescent="0.3">
      <c r="A38" s="19" t="s">
        <v>54</v>
      </c>
      <c r="B38" s="20">
        <v>74845.847439999998</v>
      </c>
      <c r="C38" s="20"/>
      <c r="D38" s="20">
        <v>531.62</v>
      </c>
      <c r="E38" s="20">
        <v>44382.720759999997</v>
      </c>
    </row>
    <row r="39" spans="1:5" x14ac:dyDescent="0.3">
      <c r="A39" s="19" t="s">
        <v>55</v>
      </c>
      <c r="B39" s="20">
        <v>338.93646999999999</v>
      </c>
      <c r="C39" s="20"/>
      <c r="D39" s="20"/>
      <c r="E39" s="20"/>
    </row>
    <row r="40" spans="1:5" ht="27.6" x14ac:dyDescent="0.3">
      <c r="A40" s="19" t="s">
        <v>56</v>
      </c>
      <c r="B40" s="20">
        <v>5197.4045299999998</v>
      </c>
      <c r="C40" s="20"/>
      <c r="D40" s="20">
        <v>100</v>
      </c>
      <c r="E40" s="20"/>
    </row>
    <row r="41" spans="1:5" x14ac:dyDescent="0.3">
      <c r="A41" s="19" t="s">
        <v>57</v>
      </c>
      <c r="B41" s="20">
        <v>313.50693000000001</v>
      </c>
      <c r="C41" s="20"/>
      <c r="D41" s="20"/>
      <c r="E41" s="20"/>
    </row>
    <row r="42" spans="1:5" x14ac:dyDescent="0.3">
      <c r="A42" s="19" t="s">
        <v>58</v>
      </c>
      <c r="B42" s="20">
        <v>831.97523999999999</v>
      </c>
      <c r="C42" s="20">
        <v>200</v>
      </c>
      <c r="D42" s="20"/>
      <c r="E42" s="20"/>
    </row>
    <row r="43" spans="1:5" x14ac:dyDescent="0.3">
      <c r="A43" s="19" t="s">
        <v>59</v>
      </c>
      <c r="B43" s="20">
        <v>2585.44121</v>
      </c>
      <c r="C43" s="20">
        <v>159.5215</v>
      </c>
      <c r="D43" s="20"/>
      <c r="E43" s="20"/>
    </row>
    <row r="44" spans="1:5" x14ac:dyDescent="0.3">
      <c r="A44" s="19" t="s">
        <v>60</v>
      </c>
      <c r="B44" s="20">
        <v>340.82483999999999</v>
      </c>
      <c r="C44" s="20"/>
      <c r="D44" s="20"/>
      <c r="E44" s="20"/>
    </row>
    <row r="45" spans="1:5" ht="27.6" x14ac:dyDescent="0.3">
      <c r="A45" s="19" t="s">
        <v>61</v>
      </c>
      <c r="B45" s="20">
        <v>7903.5154300000004</v>
      </c>
      <c r="C45" s="20">
        <v>788.89661999999998</v>
      </c>
      <c r="D45" s="20">
        <v>184.53200000000001</v>
      </c>
      <c r="E45" s="20">
        <v>2187.4542700000002</v>
      </c>
    </row>
    <row r="46" spans="1:5" x14ac:dyDescent="0.3">
      <c r="A46" s="19" t="s">
        <v>62</v>
      </c>
      <c r="B46" s="20">
        <v>2767.3950199999999</v>
      </c>
      <c r="C46" s="20"/>
      <c r="D46" s="20"/>
      <c r="E46" s="20"/>
    </row>
    <row r="47" spans="1:5" x14ac:dyDescent="0.3">
      <c r="A47" s="19" t="s">
        <v>63</v>
      </c>
      <c r="B47" s="20">
        <v>3510.3795500000001</v>
      </c>
      <c r="C47" s="20"/>
      <c r="D47" s="20"/>
      <c r="E47" s="20"/>
    </row>
    <row r="48" spans="1:5" x14ac:dyDescent="0.3">
      <c r="A48" s="19" t="s">
        <v>64</v>
      </c>
      <c r="B48" s="20">
        <v>109.85250000000001</v>
      </c>
      <c r="C48" s="20"/>
      <c r="D48" s="20"/>
      <c r="E48" s="20"/>
    </row>
    <row r="49" spans="1:5" x14ac:dyDescent="0.3">
      <c r="A49" s="19" t="s">
        <v>65</v>
      </c>
      <c r="B49" s="20">
        <v>1383.8956599999999</v>
      </c>
      <c r="C49" s="20"/>
      <c r="D49" s="20">
        <v>542</v>
      </c>
      <c r="E49" s="20"/>
    </row>
    <row r="50" spans="1:5" x14ac:dyDescent="0.3">
      <c r="A50" s="19" t="s">
        <v>66</v>
      </c>
      <c r="B50" s="20">
        <v>575</v>
      </c>
      <c r="C50" s="20">
        <v>325</v>
      </c>
      <c r="D50" s="20"/>
      <c r="E50" s="20"/>
    </row>
    <row r="51" spans="1:5" x14ac:dyDescent="0.3">
      <c r="A51" s="19" t="s">
        <v>67</v>
      </c>
      <c r="B51" s="20">
        <v>523.5</v>
      </c>
      <c r="C51" s="20"/>
      <c r="D51" s="20"/>
      <c r="E51" s="20"/>
    </row>
    <row r="52" spans="1:5" x14ac:dyDescent="0.3">
      <c r="A52" s="19" t="s">
        <v>68</v>
      </c>
      <c r="B52" s="20">
        <v>32285.194080000001</v>
      </c>
      <c r="C52" s="20"/>
      <c r="D52" s="20"/>
      <c r="E52" s="20"/>
    </row>
    <row r="53" spans="1:5" x14ac:dyDescent="0.3">
      <c r="A53" s="19" t="s">
        <v>69</v>
      </c>
      <c r="B53" s="20">
        <v>4586.98578</v>
      </c>
      <c r="C53" s="20">
        <v>2611.1329099999998</v>
      </c>
      <c r="D53" s="20">
        <v>958.49806000000001</v>
      </c>
      <c r="E53" s="20"/>
    </row>
    <row r="54" spans="1:5" x14ac:dyDescent="0.3">
      <c r="A54" s="19" t="s">
        <v>70</v>
      </c>
      <c r="B54" s="20">
        <v>180.952</v>
      </c>
      <c r="C54" s="20"/>
      <c r="D54" s="20"/>
      <c r="E54" s="20"/>
    </row>
    <row r="55" spans="1:5" x14ac:dyDescent="0.3">
      <c r="A55" s="19" t="s">
        <v>71</v>
      </c>
      <c r="B55" s="20">
        <v>2361.5236799999998</v>
      </c>
      <c r="C55" s="20"/>
      <c r="D55" s="20"/>
      <c r="E55" s="20">
        <v>289.47368</v>
      </c>
    </row>
    <row r="56" spans="1:5" x14ac:dyDescent="0.3">
      <c r="A56" s="19" t="s">
        <v>72</v>
      </c>
      <c r="B56" s="20">
        <v>236.81692000000001</v>
      </c>
      <c r="C56" s="20"/>
      <c r="D56" s="20"/>
      <c r="E56" s="20"/>
    </row>
    <row r="57" spans="1:5" x14ac:dyDescent="0.3">
      <c r="A57" s="19" t="s">
        <v>73</v>
      </c>
      <c r="B57" s="20">
        <v>55.44</v>
      </c>
      <c r="C57" s="20"/>
      <c r="D57" s="20"/>
      <c r="E57" s="20"/>
    </row>
    <row r="58" spans="1:5" x14ac:dyDescent="0.3">
      <c r="A58" s="19" t="s">
        <v>74</v>
      </c>
      <c r="B58" s="20">
        <v>365.70085999999998</v>
      </c>
      <c r="C58" s="20"/>
      <c r="D58" s="20">
        <v>65</v>
      </c>
      <c r="E58" s="20"/>
    </row>
    <row r="59" spans="1:5" x14ac:dyDescent="0.3">
      <c r="A59" s="19" t="s">
        <v>75</v>
      </c>
      <c r="B59" s="20">
        <v>100</v>
      </c>
      <c r="C59" s="20"/>
      <c r="D59" s="20"/>
      <c r="E59" s="20"/>
    </row>
    <row r="60" spans="1:5" s="55" customFormat="1" x14ac:dyDescent="0.3">
      <c r="A60" s="54" t="s">
        <v>76</v>
      </c>
      <c r="B60" s="21">
        <v>346593.59904</v>
      </c>
      <c r="C60" s="21">
        <v>19175.438539999999</v>
      </c>
      <c r="D60" s="21">
        <v>3956.3143100000002</v>
      </c>
      <c r="E60" s="21">
        <v>61012.461060000001</v>
      </c>
    </row>
  </sheetData>
  <mergeCells count="23">
    <mergeCell ref="A21:D21"/>
    <mergeCell ref="A22:D22"/>
    <mergeCell ref="A16:D16"/>
    <mergeCell ref="A17:D17"/>
    <mergeCell ref="A18:D18"/>
    <mergeCell ref="A19:D19"/>
    <mergeCell ref="A20:D20"/>
    <mergeCell ref="A1:E1"/>
    <mergeCell ref="A2:E2"/>
    <mergeCell ref="A5:D5"/>
    <mergeCell ref="A23:D23"/>
    <mergeCell ref="A25:A26"/>
    <mergeCell ref="B25:B26"/>
    <mergeCell ref="C25:E25"/>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view="pageBreakPreview" topLeftCell="A13" zoomScaleNormal="100" zoomScaleSheetLayoutView="100" workbookViewId="0">
      <selection activeCell="B18" sqref="B18"/>
    </sheetView>
  </sheetViews>
  <sheetFormatPr defaultRowHeight="14.4" x14ac:dyDescent="0.3"/>
  <cols>
    <col min="1" max="1" width="38.33203125" customWidth="1"/>
    <col min="2" max="2" width="13.109375" customWidth="1"/>
    <col min="3" max="3" width="14" customWidth="1"/>
    <col min="4" max="4" width="13.5546875" customWidth="1"/>
    <col min="5" max="5" width="13.77734375" customWidth="1"/>
    <col min="6" max="6" width="13.6640625" customWidth="1"/>
    <col min="7" max="7" width="13.5546875" customWidth="1"/>
    <col min="8" max="8" width="13.6640625" customWidth="1"/>
    <col min="9" max="9" width="12.88671875" customWidth="1"/>
    <col min="10" max="10" width="12.6640625" customWidth="1"/>
    <col min="11" max="11" width="11" customWidth="1"/>
    <col min="12" max="12" width="13" customWidth="1"/>
    <col min="13" max="13" width="13.109375" customWidth="1"/>
    <col min="14" max="14" width="13.33203125" customWidth="1"/>
    <col min="15" max="15" width="13" customWidth="1"/>
    <col min="16" max="16" width="10.21875" customWidth="1"/>
  </cols>
  <sheetData>
    <row r="1" spans="1:16" s="28" customFormat="1" ht="15.6" x14ac:dyDescent="0.3">
      <c r="A1" s="39" t="s">
        <v>42</v>
      </c>
      <c r="C1" s="29" t="s">
        <v>13</v>
      </c>
    </row>
    <row r="2" spans="1:16" x14ac:dyDescent="0.3">
      <c r="A2" s="35" t="str">
        <f>TEXT(EndData2,"[$-FC19]ДД.ММ.ГГГ")</f>
        <v>09.11.2017</v>
      </c>
      <c r="B2" s="35">
        <f>A2+1</f>
        <v>43049</v>
      </c>
      <c r="C2" s="40" t="str">
        <f>TEXT(B2,"[$-FC19]ДД.ММ.ГГГ")</f>
        <v>10.11.2017</v>
      </c>
      <c r="P2" s="26" t="s">
        <v>12</v>
      </c>
    </row>
    <row r="3" spans="1:16" s="27" customFormat="1" ht="51.75" customHeight="1" x14ac:dyDescent="0.25">
      <c r="A3" s="32" t="s">
        <v>15</v>
      </c>
      <c r="B3" s="38" t="s">
        <v>16</v>
      </c>
      <c r="C3" s="36" t="s">
        <v>17</v>
      </c>
      <c r="D3" s="36" t="s">
        <v>18</v>
      </c>
      <c r="E3" s="36" t="s">
        <v>19</v>
      </c>
      <c r="F3" s="36" t="s">
        <v>20</v>
      </c>
      <c r="G3" s="36" t="s">
        <v>21</v>
      </c>
      <c r="H3" s="36" t="s">
        <v>22</v>
      </c>
      <c r="I3" s="36" t="s">
        <v>23</v>
      </c>
      <c r="J3" s="36" t="s">
        <v>24</v>
      </c>
      <c r="K3" s="36" t="s">
        <v>25</v>
      </c>
      <c r="L3" s="36" t="s">
        <v>26</v>
      </c>
      <c r="M3" s="36" t="s">
        <v>27</v>
      </c>
      <c r="N3" s="36" t="s">
        <v>28</v>
      </c>
      <c r="O3" s="36" t="s">
        <v>29</v>
      </c>
      <c r="P3" s="23" t="s">
        <v>11</v>
      </c>
    </row>
    <row r="4" spans="1:16" ht="27" x14ac:dyDescent="0.3">
      <c r="A4" s="24" t="s">
        <v>31</v>
      </c>
      <c r="B4" s="37">
        <v>109313.51642</v>
      </c>
      <c r="C4" s="37"/>
      <c r="D4" s="37"/>
      <c r="E4" s="37"/>
      <c r="F4" s="37"/>
      <c r="G4" s="37"/>
      <c r="H4" s="37"/>
      <c r="I4" s="37"/>
      <c r="J4" s="37"/>
      <c r="K4" s="37"/>
      <c r="L4" s="37"/>
      <c r="M4" s="37"/>
      <c r="N4" s="37"/>
      <c r="O4" s="37"/>
      <c r="P4" s="25">
        <v>109313.51642</v>
      </c>
    </row>
    <row r="5" spans="1:16" ht="93" x14ac:dyDescent="0.3">
      <c r="A5" s="24" t="s">
        <v>32</v>
      </c>
      <c r="B5" s="37">
        <v>5394.8205099999996</v>
      </c>
      <c r="C5" s="37">
        <v>9</v>
      </c>
      <c r="D5" s="37"/>
      <c r="E5" s="37"/>
      <c r="F5" s="37"/>
      <c r="G5" s="37"/>
      <c r="H5" s="37"/>
      <c r="I5" s="37"/>
      <c r="J5" s="37"/>
      <c r="K5" s="37"/>
      <c r="L5" s="37"/>
      <c r="M5" s="37"/>
      <c r="N5" s="37"/>
      <c r="O5" s="37">
        <v>1335.7161799999999</v>
      </c>
      <c r="P5" s="25">
        <v>6739.5366899999999</v>
      </c>
    </row>
    <row r="6" spans="1:16" ht="66.599999999999994" x14ac:dyDescent="0.3">
      <c r="A6" s="24" t="s">
        <v>33</v>
      </c>
      <c r="B6" s="37"/>
      <c r="C6" s="37"/>
      <c r="D6" s="37"/>
      <c r="E6" s="37"/>
      <c r="F6" s="37"/>
      <c r="G6" s="37">
        <v>302.93279999999999</v>
      </c>
      <c r="H6" s="37"/>
      <c r="I6" s="37"/>
      <c r="J6" s="37"/>
      <c r="K6" s="37"/>
      <c r="L6" s="37"/>
      <c r="M6" s="37"/>
      <c r="N6" s="37"/>
      <c r="O6" s="37"/>
      <c r="P6" s="25">
        <v>302.93279999999999</v>
      </c>
    </row>
    <row r="7" spans="1:16" ht="159" x14ac:dyDescent="0.3">
      <c r="A7" s="24" t="s">
        <v>34</v>
      </c>
      <c r="B7" s="37"/>
      <c r="C7" s="37"/>
      <c r="D7" s="37"/>
      <c r="E7" s="37">
        <v>-674.31988000000001</v>
      </c>
      <c r="F7" s="37"/>
      <c r="G7" s="37"/>
      <c r="H7" s="37">
        <v>-18.481000000000002</v>
      </c>
      <c r="I7" s="37"/>
      <c r="J7" s="37"/>
      <c r="K7" s="37"/>
      <c r="L7" s="37"/>
      <c r="M7" s="37"/>
      <c r="N7" s="37"/>
      <c r="O7" s="37"/>
      <c r="P7" s="25">
        <v>-692.80088000000001</v>
      </c>
    </row>
    <row r="8" spans="1:16" ht="93" x14ac:dyDescent="0.3">
      <c r="A8" s="24" t="s">
        <v>35</v>
      </c>
      <c r="B8" s="37"/>
      <c r="C8" s="37"/>
      <c r="D8" s="37"/>
      <c r="E8" s="37"/>
      <c r="F8" s="37"/>
      <c r="G8" s="37"/>
      <c r="H8" s="37"/>
      <c r="I8" s="37"/>
      <c r="J8" s="37"/>
      <c r="K8" s="37"/>
      <c r="L8" s="37"/>
      <c r="M8" s="37">
        <v>-420.42</v>
      </c>
      <c r="N8" s="37"/>
      <c r="O8" s="37"/>
      <c r="P8" s="25">
        <v>-420.42</v>
      </c>
    </row>
    <row r="9" spans="1:16" ht="132.6" x14ac:dyDescent="0.3">
      <c r="A9" s="24" t="s">
        <v>36</v>
      </c>
      <c r="B9" s="37"/>
      <c r="C9" s="37"/>
      <c r="D9" s="37"/>
      <c r="E9" s="37"/>
      <c r="F9" s="37"/>
      <c r="G9" s="37"/>
      <c r="H9" s="37"/>
      <c r="I9" s="37"/>
      <c r="J9" s="37"/>
      <c r="K9" s="37"/>
      <c r="L9" s="37"/>
      <c r="M9" s="37"/>
      <c r="N9" s="37">
        <v>-4.0119999999999996</v>
      </c>
      <c r="O9" s="37"/>
      <c r="P9" s="25">
        <v>-4.0119999999999996</v>
      </c>
    </row>
    <row r="10" spans="1:16" ht="119.4" x14ac:dyDescent="0.3">
      <c r="A10" s="24" t="s">
        <v>37</v>
      </c>
      <c r="B10" s="37"/>
      <c r="C10" s="37"/>
      <c r="D10" s="37"/>
      <c r="E10" s="37"/>
      <c r="F10" s="37"/>
      <c r="G10" s="37"/>
      <c r="H10" s="37"/>
      <c r="I10" s="37"/>
      <c r="J10" s="37"/>
      <c r="K10" s="37"/>
      <c r="L10" s="37"/>
      <c r="M10" s="37"/>
      <c r="N10" s="37"/>
      <c r="O10" s="37">
        <v>-4.0010000000000003</v>
      </c>
      <c r="P10" s="25">
        <v>-4.0010000000000003</v>
      </c>
    </row>
    <row r="11" spans="1:16" ht="66.599999999999994" x14ac:dyDescent="0.3">
      <c r="A11" s="24" t="s">
        <v>38</v>
      </c>
      <c r="B11" s="37"/>
      <c r="C11" s="37">
        <v>925.23199999999997</v>
      </c>
      <c r="D11" s="37"/>
      <c r="E11" s="37"/>
      <c r="F11" s="37"/>
      <c r="G11" s="37"/>
      <c r="H11" s="37"/>
      <c r="I11" s="37"/>
      <c r="J11" s="37"/>
      <c r="K11" s="37"/>
      <c r="L11" s="37"/>
      <c r="M11" s="37"/>
      <c r="N11" s="37"/>
      <c r="O11" s="37"/>
      <c r="P11" s="25">
        <v>925.23199999999997</v>
      </c>
    </row>
    <row r="12" spans="1:16" ht="106.2" x14ac:dyDescent="0.3">
      <c r="A12" s="24" t="s">
        <v>39</v>
      </c>
      <c r="B12" s="37">
        <v>792.02520000000004</v>
      </c>
      <c r="C12" s="37"/>
      <c r="D12" s="37"/>
      <c r="E12" s="37"/>
      <c r="F12" s="37"/>
      <c r="G12" s="37"/>
      <c r="H12" s="37"/>
      <c r="I12" s="37"/>
      <c r="J12" s="37"/>
      <c r="K12" s="37"/>
      <c r="L12" s="37"/>
      <c r="M12" s="37"/>
      <c r="N12" s="37"/>
      <c r="O12" s="37"/>
      <c r="P12" s="25">
        <v>792.02520000000004</v>
      </c>
    </row>
    <row r="13" spans="1:16" ht="40.200000000000003" x14ac:dyDescent="0.3">
      <c r="A13" s="24" t="s">
        <v>40</v>
      </c>
      <c r="B13" s="37">
        <v>156.96317999999999</v>
      </c>
      <c r="C13" s="37">
        <v>52.321060000000003</v>
      </c>
      <c r="D13" s="37"/>
      <c r="E13" s="37"/>
      <c r="F13" s="37"/>
      <c r="G13" s="37">
        <v>104.64212000000001</v>
      </c>
      <c r="H13" s="37"/>
      <c r="I13" s="37"/>
      <c r="J13" s="37"/>
      <c r="K13" s="37"/>
      <c r="L13" s="37"/>
      <c r="M13" s="37"/>
      <c r="N13" s="37"/>
      <c r="O13" s="37"/>
      <c r="P13" s="25">
        <v>313.92635999999999</v>
      </c>
    </row>
    <row r="14" spans="1:16" x14ac:dyDescent="0.3">
      <c r="A14" s="24" t="s">
        <v>41</v>
      </c>
      <c r="B14" s="37">
        <v>115657.32531</v>
      </c>
      <c r="C14" s="37">
        <v>986.55305999999996</v>
      </c>
      <c r="D14" s="37"/>
      <c r="E14" s="37">
        <v>-674.31988000000001</v>
      </c>
      <c r="F14" s="37"/>
      <c r="G14" s="37">
        <v>407.57492000000002</v>
      </c>
      <c r="H14" s="37">
        <v>-18.481000000000002</v>
      </c>
      <c r="I14" s="37"/>
      <c r="J14" s="37"/>
      <c r="K14" s="37"/>
      <c r="L14" s="37"/>
      <c r="M14" s="37">
        <v>-420.42</v>
      </c>
      <c r="N14" s="37">
        <v>-4.0119999999999996</v>
      </c>
      <c r="O14" s="37">
        <v>1331.7151799999999</v>
      </c>
      <c r="P14" s="25">
        <v>117265.93558999999</v>
      </c>
    </row>
    <row r="16" spans="1:16" x14ac:dyDescent="0.3">
      <c r="A16" s="34" t="s">
        <v>30</v>
      </c>
      <c r="B16" s="33">
        <f>Учреждения!B60+'Муниципальные районы'!P14</f>
        <v>463859.53463000001</v>
      </c>
    </row>
    <row r="17" spans="1:2" ht="32.25" customHeight="1" x14ac:dyDescent="0.3">
      <c r="A17" s="34" t="str">
        <f>CONCATENATE("Остатки бюджетных средств на ",C2,"г.")</f>
        <v>Остатки бюджетных средств на 10.11.2017г.</v>
      </c>
      <c r="B17" s="33">
        <f>3581806.7</f>
        <v>3581806.7</v>
      </c>
    </row>
  </sheetData>
  <pageMargins left="0.23622047244094491" right="0.23622047244094491" top="0.74803149606299213" bottom="0.74803149606299213" header="0.31496062992125984" footer="0.31496062992125984"/>
  <pageSetup paperSize="9" scale="6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2017-11-14T22:32:46Z</dcterms:modified>
</cp:coreProperties>
</file>