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Учреждения!$33:$34</definedName>
    <definedName name="_xlnm.Print_Area" localSheetId="1">'Муниципальные районы'!$A$1:$P$18</definedName>
    <definedName name="_xlnm.Print_Area" localSheetId="0">Учреждения!$A$1:$E$72</definedName>
  </definedNames>
  <calcPr calcId="162913" refMode="R1C1"/>
</workbook>
</file>

<file path=xl/calcChain.xml><?xml version="1.0" encoding="utf-8"?>
<calcChain xmlns="http://schemas.openxmlformats.org/spreadsheetml/2006/main">
  <c r="E31" i="1" l="1"/>
  <c r="E8" i="1" s="1"/>
  <c r="E9" i="1"/>
  <c r="E17" i="1"/>
  <c r="E16" i="1"/>
  <c r="E15" i="1"/>
  <c r="E12" i="1"/>
  <c r="E30" i="1"/>
  <c r="E29" i="1"/>
  <c r="E28" i="1"/>
  <c r="E20" i="1"/>
  <c r="E27" i="1"/>
  <c r="E26" i="1"/>
  <c r="E25" i="1"/>
  <c r="E21" i="1"/>
  <c r="E19" i="1"/>
  <c r="E24" i="1"/>
  <c r="E23" i="1"/>
  <c r="E14" i="1"/>
  <c r="E22" i="1"/>
  <c r="E13" i="1"/>
  <c r="E18" i="1"/>
  <c r="E11" i="1"/>
  <c r="E10" i="1"/>
  <c r="B16" i="2"/>
  <c r="A2" i="2" l="1"/>
  <c r="B2" i="2" s="1"/>
  <c r="C2" i="2" s="1"/>
  <c r="A17" i="2" s="1"/>
  <c r="H1" i="1" l="1"/>
  <c r="A5" i="1" s="1"/>
  <c r="H2" i="1"/>
  <c r="G1" i="1"/>
  <c r="G2" i="1"/>
  <c r="A2" i="1" l="1"/>
</calcChain>
</file>

<file path=xl/sharedStrings.xml><?xml version="1.0" encoding="utf-8"?>
<sst xmlns="http://schemas.openxmlformats.org/spreadsheetml/2006/main" count="102" uniqueCount="101">
  <si>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</si>
  <si>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</si>
  <si>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</si>
  <si>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</si>
  <si>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</si>
  <si>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</si>
  <si>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</si>
  <si>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</si>
  <si>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</si>
  <si>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</si>
  <si>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</si>
  <si>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</si>
  <si>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</si>
  <si>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</si>
  <si>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</si>
  <si>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</si>
  <si>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</si>
  <si>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</si>
  <si>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</si>
  <si>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</si>
  <si>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</si>
  <si>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</si>
  <si>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</si>
  <si>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</si>
  <si>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</si>
  <si>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</si>
  <si>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</si>
  <si>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</si>
  <si>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</si>
  <si>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</si>
  <si>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</si>
  <si>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</si>
  <si>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</si>
  <si>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</si>
  <si>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</si>
  <si>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</si>
  <si>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Иные межбюджетные трансферты на  поддержку экономического и социального развития коренных малочисленных народов Севера, Сибири и Дальнего Востока Российской Федерации</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</si>
  <si>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</si>
  <si>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оснащение образовательных учреждений Петропавловск-Камчатского городского округа автоматическими приборами погодного регулирования, а также оборудованием для комфортного пребывания детей в образовательных учреждениях в межотопительный период</t>
  </si>
  <si>
    <t>Иные межбюджетные трансферты на ремонт сетей теплоснабжения по ул. Поротова городского округа «поселок Палана»</t>
  </si>
  <si>
    <t>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</si>
  <si>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Всего:</t>
  </si>
  <si>
    <t>23.11.2017</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</si>
  <si>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</si>
  <si>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</si>
  <si>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</si>
  <si>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</si>
  <si>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</si>
  <si>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</si>
  <si>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</si>
  <si>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</si>
  <si>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</si>
  <si>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</si>
  <si>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</si>
  <si>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</si>
  <si>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</si>
  <si>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</si>
  <si>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</si>
  <si>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</si>
  <si>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</si>
  <si>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</si>
  <si>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</si>
  <si>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</si>
  <si>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</si>
  <si>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Инспекция государственного технического надзора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</si>
  <si>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</si>
  <si>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</si>
  <si>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</si>
  <si>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</si>
  <si>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</si>
  <si>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Палата Уполномоченных в Камчатском крае</t>
  </si>
  <si>
    <t>Агентство по внутренней политике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</si>
  <si>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</si>
  <si>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</si>
  <si>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</si>
  <si>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</si>
  <si>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</si>
  <si>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</si>
  <si>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ИТОГО</t>
  </si>
  <si>
    <t>17.11.2017</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</si>
  <si>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</si>
  <si>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</si>
  <si>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</si>
  <si>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</si>
  <si>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</si>
  <si>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</si>
  <si>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</si>
  <si>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</si>
  <si>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</si>
  <si>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Единая субвенция бюджетам субъектов Российской Федерации и бюджету г. Байконура</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</si>
  <si>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</si>
  <si>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</si>
  <si>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Межбюджетные трансферты, передаваемые бюджетам субъектов Российской Федерации на выплату региональной доплаты к пенсии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</si>
  <si>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</si>
  <si>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</si>
  <si>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</si>
  <si>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</si>
  <si>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 </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</si>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</sst>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
      <b/>
      <sz val="11"/>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164" fontId="2" fillId="0" borderId="4" xfId="0" applyNumberFormat="1" applyFont="1" applyBorder="1" applyAlignment="1">
      <alignment horizontal="left" vertical="center" wrapText="1"/>
    </xf>
    <xf numFmtId="0" fontId="19" fillId="0" borderId="0" xfId="0" applyFo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view="pageBreakPreview" zoomScaleNormal="100" zoomScaleSheetLayoutView="100" workbookViewId="0">
      <selection activeCell="E32" sqref="E32"/>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1" t="s">
        <v>0</v>
      </c>
      <c r="B1" s="41"/>
      <c r="C1" s="41"/>
      <c r="D1" s="41"/>
      <c r="E1" s="41"/>
      <c r="F1" s="30" t="s">
        <v>79</v>
      </c>
      <c r="G1" s="31" t="str">
        <f>TEXT(F1,"[$-FC19]ДД ММММ")</f>
        <v>17 ноября</v>
      </c>
      <c r="H1" s="31" t="str">
        <f>TEXT(F1,"[$-FC19]ДД.ММ.ГГГ \г")</f>
        <v>17.11.2017 г</v>
      </c>
    </row>
    <row r="2" spans="1:9" ht="15.6" x14ac:dyDescent="0.3">
      <c r="A2" s="41" t="str">
        <f>CONCATENATE("с ",G1," по ",G2,"ода")</f>
        <v>с 17 ноября по 23 ноября 2017 года</v>
      </c>
      <c r="B2" s="41"/>
      <c r="C2" s="41"/>
      <c r="D2" s="41"/>
      <c r="E2" s="41"/>
      <c r="F2" s="30" t="s">
        <v>42</v>
      </c>
      <c r="G2" s="31" t="str">
        <f>TEXT(F2,"[$-FC19]ДД ММММ ГГГ \г")</f>
        <v>23 ноября 2017 г</v>
      </c>
      <c r="H2" s="31" t="str">
        <f>TEXT(F2,"[$-FC19]ДД.ММ.ГГГ \г")</f>
        <v>23.11.2017 г</v>
      </c>
      <c r="I2" s="22"/>
    </row>
    <row r="3" spans="1:9" x14ac:dyDescent="0.3">
      <c r="A3" s="1"/>
      <c r="B3" s="2"/>
      <c r="C3" s="2"/>
      <c r="D3" s="2"/>
      <c r="E3" s="3"/>
    </row>
    <row r="4" spans="1:9" x14ac:dyDescent="0.3">
      <c r="A4" s="4"/>
      <c r="B4" s="5"/>
      <c r="C4" s="5"/>
      <c r="D4" s="6"/>
      <c r="E4" s="7" t="s">
        <v>1</v>
      </c>
    </row>
    <row r="5" spans="1:9" x14ac:dyDescent="0.3">
      <c r="A5" s="42" t="str">
        <f>CONCATENATE("Остатки средств на ",H1,".")</f>
        <v>Остатки средств на 17.11.2017 г.</v>
      </c>
      <c r="B5" s="43"/>
      <c r="C5" s="43"/>
      <c r="D5" s="44"/>
      <c r="E5" s="8">
        <v>2350822.7000000002</v>
      </c>
      <c r="F5" s="22"/>
    </row>
    <row r="6" spans="1:9" x14ac:dyDescent="0.3">
      <c r="A6" s="10"/>
      <c r="B6" s="11"/>
      <c r="C6" s="11"/>
      <c r="D6" s="11"/>
      <c r="E6" s="12"/>
    </row>
    <row r="7" spans="1:9" x14ac:dyDescent="0.3">
      <c r="A7" s="51" t="s">
        <v>2</v>
      </c>
      <c r="B7" s="52"/>
      <c r="C7" s="52"/>
      <c r="D7" s="52"/>
      <c r="E7" s="13"/>
    </row>
    <row r="8" spans="1:9" x14ac:dyDescent="0.3">
      <c r="A8" s="46" t="s">
        <v>3</v>
      </c>
      <c r="B8" s="52"/>
      <c r="C8" s="52"/>
      <c r="D8" s="52"/>
      <c r="E8" s="9">
        <f>E31-E9</f>
        <v>368908.38769999985</v>
      </c>
    </row>
    <row r="9" spans="1:9" x14ac:dyDescent="0.3">
      <c r="A9" s="53" t="s">
        <v>4</v>
      </c>
      <c r="B9" s="52"/>
      <c r="C9" s="52"/>
      <c r="D9" s="52"/>
      <c r="E9" s="14">
        <f>SUM(E10:E30)</f>
        <v>102117.09999999998</v>
      </c>
    </row>
    <row r="10" spans="1:9" ht="27" customHeight="1" x14ac:dyDescent="0.3">
      <c r="A10" s="53" t="s">
        <v>80</v>
      </c>
      <c r="B10" s="52"/>
      <c r="C10" s="52"/>
      <c r="D10" s="52"/>
      <c r="E10" s="14">
        <f>114.7</f>
        <v>114.7</v>
      </c>
    </row>
    <row r="11" spans="1:9" ht="28.2" customHeight="1" x14ac:dyDescent="0.3">
      <c r="A11" s="53" t="s">
        <v>81</v>
      </c>
      <c r="B11" s="52"/>
      <c r="C11" s="52"/>
      <c r="D11" s="52"/>
      <c r="E11" s="14">
        <f>41.6</f>
        <v>41.6</v>
      </c>
    </row>
    <row r="12" spans="1:9" ht="27.6" customHeight="1" x14ac:dyDescent="0.3">
      <c r="A12" s="53" t="s">
        <v>82</v>
      </c>
      <c r="B12" s="52"/>
      <c r="C12" s="52"/>
      <c r="D12" s="52"/>
      <c r="E12" s="14">
        <f>2317.8+60.8+8640.9+7933.5+93.4</f>
        <v>19046.400000000001</v>
      </c>
    </row>
    <row r="13" spans="1:9" ht="42.6" customHeight="1" x14ac:dyDescent="0.3">
      <c r="A13" s="53" t="s">
        <v>83</v>
      </c>
      <c r="B13" s="52"/>
      <c r="C13" s="52"/>
      <c r="D13" s="52"/>
      <c r="E13" s="14">
        <f>12247.8+485.7</f>
        <v>12733.5</v>
      </c>
    </row>
    <row r="14" spans="1:9" ht="30.6" customHeight="1" x14ac:dyDescent="0.3">
      <c r="A14" s="53" t="s">
        <v>84</v>
      </c>
      <c r="B14" s="52"/>
      <c r="C14" s="52"/>
      <c r="D14" s="52"/>
      <c r="E14" s="14">
        <f>3.2+55.3</f>
        <v>58.5</v>
      </c>
    </row>
    <row r="15" spans="1:9" ht="27.6" customHeight="1" x14ac:dyDescent="0.3">
      <c r="A15" s="53" t="s">
        <v>85</v>
      </c>
      <c r="B15" s="52"/>
      <c r="C15" s="52"/>
      <c r="D15" s="52"/>
      <c r="E15" s="14">
        <f>68.9+201.8+788.1+319.4+591.3</f>
        <v>1969.5000000000002</v>
      </c>
    </row>
    <row r="16" spans="1:9" ht="29.4" customHeight="1" x14ac:dyDescent="0.3">
      <c r="A16" s="53" t="s">
        <v>86</v>
      </c>
      <c r="B16" s="52"/>
      <c r="C16" s="52"/>
      <c r="D16" s="52"/>
      <c r="E16" s="14">
        <f>404.7+2541.7+557+300.5+35.3</f>
        <v>3839.2</v>
      </c>
    </row>
    <row r="17" spans="1:5" ht="30.6" customHeight="1" x14ac:dyDescent="0.3">
      <c r="A17" s="53" t="s">
        <v>87</v>
      </c>
      <c r="B17" s="52"/>
      <c r="C17" s="52"/>
      <c r="D17" s="52"/>
      <c r="E17" s="14">
        <f>726.7+27.7+488.5+1507.8</f>
        <v>2750.7</v>
      </c>
    </row>
    <row r="18" spans="1:5" ht="26.4" customHeight="1" x14ac:dyDescent="0.3">
      <c r="A18" s="53" t="s">
        <v>88</v>
      </c>
      <c r="B18" s="52"/>
      <c r="C18" s="52"/>
      <c r="D18" s="52"/>
      <c r="E18" s="14">
        <f>2705.6</f>
        <v>2705.6</v>
      </c>
    </row>
    <row r="19" spans="1:5" x14ac:dyDescent="0.3">
      <c r="A19" s="53" t="s">
        <v>89</v>
      </c>
      <c r="B19" s="52"/>
      <c r="C19" s="52"/>
      <c r="D19" s="52"/>
      <c r="E19" s="14">
        <f>70.8+9</f>
        <v>79.8</v>
      </c>
    </row>
    <row r="20" spans="1:5" ht="55.8" customHeight="1" x14ac:dyDescent="0.3">
      <c r="A20" s="53" t="s">
        <v>90</v>
      </c>
      <c r="B20" s="52"/>
      <c r="C20" s="52"/>
      <c r="D20" s="52"/>
      <c r="E20" s="14">
        <f>539.5+873+134.6</f>
        <v>1547.1</v>
      </c>
    </row>
    <row r="21" spans="1:5" ht="28.2" customHeight="1" x14ac:dyDescent="0.3">
      <c r="A21" s="53" t="s">
        <v>91</v>
      </c>
      <c r="B21" s="52"/>
      <c r="C21" s="52"/>
      <c r="D21" s="52"/>
      <c r="E21" s="14">
        <f>221.9+326.2</f>
        <v>548.1</v>
      </c>
    </row>
    <row r="22" spans="1:5" ht="28.2" customHeight="1" x14ac:dyDescent="0.3">
      <c r="A22" s="53" t="s">
        <v>92</v>
      </c>
      <c r="B22" s="52"/>
      <c r="C22" s="52"/>
      <c r="D22" s="52"/>
      <c r="E22" s="14">
        <f>15933</f>
        <v>15933</v>
      </c>
    </row>
    <row r="23" spans="1:5" ht="30.6" customHeight="1" x14ac:dyDescent="0.3">
      <c r="A23" s="53" t="s">
        <v>93</v>
      </c>
      <c r="B23" s="52"/>
      <c r="C23" s="52"/>
      <c r="D23" s="52"/>
      <c r="E23" s="14">
        <f>0.6</f>
        <v>0.6</v>
      </c>
    </row>
    <row r="24" spans="1:5" ht="28.8" customHeight="1" x14ac:dyDescent="0.3">
      <c r="A24" s="53" t="s">
        <v>94</v>
      </c>
      <c r="B24" s="52"/>
      <c r="C24" s="52"/>
      <c r="D24" s="52"/>
      <c r="E24" s="14">
        <f>21225</f>
        <v>21225</v>
      </c>
    </row>
    <row r="25" spans="1:5" ht="31.8" customHeight="1" x14ac:dyDescent="0.3">
      <c r="A25" s="53" t="s">
        <v>95</v>
      </c>
      <c r="B25" s="52"/>
      <c r="C25" s="52"/>
      <c r="D25" s="52"/>
      <c r="E25" s="14">
        <f>4996.4</f>
        <v>4996.3999999999996</v>
      </c>
    </row>
    <row r="26" spans="1:5" ht="41.4" customHeight="1" x14ac:dyDescent="0.3">
      <c r="A26" s="53" t="s">
        <v>96</v>
      </c>
      <c r="B26" s="52"/>
      <c r="C26" s="52"/>
      <c r="D26" s="52"/>
      <c r="E26" s="14">
        <f>35.5</f>
        <v>35.5</v>
      </c>
    </row>
    <row r="27" spans="1:5" ht="29.4" customHeight="1" x14ac:dyDescent="0.3">
      <c r="A27" s="53" t="s">
        <v>97</v>
      </c>
      <c r="B27" s="52"/>
      <c r="C27" s="52"/>
      <c r="D27" s="52"/>
      <c r="E27" s="14">
        <f>11.1</f>
        <v>11.1</v>
      </c>
    </row>
    <row r="28" spans="1:5" ht="28.2" customHeight="1" x14ac:dyDescent="0.3">
      <c r="A28" s="53" t="s">
        <v>98</v>
      </c>
      <c r="B28" s="52"/>
      <c r="C28" s="52"/>
      <c r="D28" s="52"/>
      <c r="E28" s="14">
        <f>176.7+10878.8</f>
        <v>11055.5</v>
      </c>
    </row>
    <row r="29" spans="1:5" ht="29.4" customHeight="1" x14ac:dyDescent="0.3">
      <c r="A29" s="53" t="s">
        <v>99</v>
      </c>
      <c r="B29" s="52"/>
      <c r="C29" s="52"/>
      <c r="D29" s="52"/>
      <c r="E29" s="14">
        <f>3287.4</f>
        <v>3287.4</v>
      </c>
    </row>
    <row r="30" spans="1:5" ht="32.4" customHeight="1" x14ac:dyDescent="0.3">
      <c r="A30" s="53" t="s">
        <v>100</v>
      </c>
      <c r="B30" s="52"/>
      <c r="C30" s="52"/>
      <c r="D30" s="52"/>
      <c r="E30" s="14">
        <f>137.9</f>
        <v>137.9</v>
      </c>
    </row>
    <row r="31" spans="1:5" x14ac:dyDescent="0.3">
      <c r="A31" s="45" t="s">
        <v>5</v>
      </c>
      <c r="B31" s="46"/>
      <c r="C31" s="46"/>
      <c r="D31" s="46"/>
      <c r="E31" s="13">
        <f>'Муниципальные районы'!B17-Учреждения!E5+'Муниципальные районы'!B16</f>
        <v>471025.48769999982</v>
      </c>
    </row>
    <row r="32" spans="1:5" x14ac:dyDescent="0.3">
      <c r="A32" s="15"/>
      <c r="B32" s="16"/>
      <c r="C32" s="16"/>
      <c r="D32" s="6"/>
      <c r="E32" s="17"/>
    </row>
    <row r="33" spans="1:5" x14ac:dyDescent="0.3">
      <c r="A33" s="47" t="s">
        <v>14</v>
      </c>
      <c r="B33" s="49" t="s">
        <v>6</v>
      </c>
      <c r="C33" s="50" t="s">
        <v>7</v>
      </c>
      <c r="D33" s="50"/>
      <c r="E33" s="50"/>
    </row>
    <row r="34" spans="1:5" ht="82.8" x14ac:dyDescent="0.3">
      <c r="A34" s="48"/>
      <c r="B34" s="49"/>
      <c r="C34" s="18" t="s">
        <v>8</v>
      </c>
      <c r="D34" s="18" t="s">
        <v>9</v>
      </c>
      <c r="E34" s="18" t="s">
        <v>10</v>
      </c>
    </row>
    <row r="35" spans="1:5" x14ac:dyDescent="0.3">
      <c r="A35" s="19" t="s">
        <v>43</v>
      </c>
      <c r="B35" s="20">
        <v>968.96887000000004</v>
      </c>
      <c r="C35" s="20"/>
      <c r="D35" s="20"/>
      <c r="E35" s="20"/>
    </row>
    <row r="36" spans="1:5" x14ac:dyDescent="0.3">
      <c r="A36" s="19" t="s">
        <v>44</v>
      </c>
      <c r="B36" s="20">
        <v>100</v>
      </c>
      <c r="C36" s="20"/>
      <c r="D36" s="20"/>
      <c r="E36" s="20"/>
    </row>
    <row r="37" spans="1:5" x14ac:dyDescent="0.3">
      <c r="A37" s="19" t="s">
        <v>45</v>
      </c>
      <c r="B37" s="20">
        <v>11697.470960000001</v>
      </c>
      <c r="C37" s="20">
        <v>8623.4769899999992</v>
      </c>
      <c r="D37" s="20">
        <v>166.53622999999999</v>
      </c>
      <c r="E37" s="20"/>
    </row>
    <row r="38" spans="1:5" ht="27.6" x14ac:dyDescent="0.3">
      <c r="A38" s="19" t="s">
        <v>46</v>
      </c>
      <c r="B38" s="20">
        <v>5833.0648899999997</v>
      </c>
      <c r="C38" s="20">
        <v>35</v>
      </c>
      <c r="D38" s="20"/>
      <c r="E38" s="20"/>
    </row>
    <row r="39" spans="1:5" x14ac:dyDescent="0.3">
      <c r="A39" s="19" t="s">
        <v>47</v>
      </c>
      <c r="B39" s="20">
        <v>1000</v>
      </c>
      <c r="C39" s="20"/>
      <c r="D39" s="20"/>
      <c r="E39" s="20"/>
    </row>
    <row r="40" spans="1:5" x14ac:dyDescent="0.3">
      <c r="A40" s="19" t="s">
        <v>48</v>
      </c>
      <c r="B40" s="20">
        <v>105.46762</v>
      </c>
      <c r="C40" s="20"/>
      <c r="D40" s="20"/>
      <c r="E40" s="20"/>
    </row>
    <row r="41" spans="1:5" ht="27.6" x14ac:dyDescent="0.3">
      <c r="A41" s="19" t="s">
        <v>49</v>
      </c>
      <c r="B41" s="20">
        <v>184153.54644999999</v>
      </c>
      <c r="C41" s="20"/>
      <c r="D41" s="20"/>
      <c r="E41" s="20"/>
    </row>
    <row r="42" spans="1:5" x14ac:dyDescent="0.3">
      <c r="A42" s="19" t="s">
        <v>50</v>
      </c>
      <c r="B42" s="20">
        <v>324.10000000000002</v>
      </c>
      <c r="C42" s="20"/>
      <c r="D42" s="20"/>
      <c r="E42" s="20"/>
    </row>
    <row r="43" spans="1:5" x14ac:dyDescent="0.3">
      <c r="A43" s="19" t="s">
        <v>51</v>
      </c>
      <c r="B43" s="20">
        <v>26122.689119999999</v>
      </c>
      <c r="C43" s="20"/>
      <c r="D43" s="20"/>
      <c r="E43" s="20"/>
    </row>
    <row r="44" spans="1:5" x14ac:dyDescent="0.3">
      <c r="A44" s="19" t="s">
        <v>52</v>
      </c>
      <c r="B44" s="20">
        <v>33514.442909999998</v>
      </c>
      <c r="C44" s="20">
        <v>389.11200000000002</v>
      </c>
      <c r="D44" s="20">
        <v>1000</v>
      </c>
      <c r="E44" s="20">
        <v>687.96</v>
      </c>
    </row>
    <row r="45" spans="1:5" x14ac:dyDescent="0.3">
      <c r="A45" s="19" t="s">
        <v>53</v>
      </c>
      <c r="B45" s="20">
        <v>43992.98373</v>
      </c>
      <c r="C45" s="20">
        <v>10.36528</v>
      </c>
      <c r="D45" s="20">
        <v>7.281E-2</v>
      </c>
      <c r="E45" s="20">
        <v>5323.4333299999998</v>
      </c>
    </row>
    <row r="46" spans="1:5" x14ac:dyDescent="0.3">
      <c r="A46" s="19" t="s">
        <v>54</v>
      </c>
      <c r="B46" s="20">
        <v>59476.688470000001</v>
      </c>
      <c r="C46" s="20"/>
      <c r="D46" s="20"/>
      <c r="E46" s="20">
        <v>13910.51208</v>
      </c>
    </row>
    <row r="47" spans="1:5" x14ac:dyDescent="0.3">
      <c r="A47" s="19" t="s">
        <v>55</v>
      </c>
      <c r="B47" s="20">
        <v>3194.9319999999998</v>
      </c>
      <c r="C47" s="20"/>
      <c r="D47" s="20"/>
      <c r="E47" s="20"/>
    </row>
    <row r="48" spans="1:5" ht="27.6" x14ac:dyDescent="0.3">
      <c r="A48" s="19" t="s">
        <v>56</v>
      </c>
      <c r="B48" s="20">
        <v>22465.76672</v>
      </c>
      <c r="C48" s="20">
        <v>17340</v>
      </c>
      <c r="D48" s="20">
        <v>36.337049999999998</v>
      </c>
      <c r="E48" s="20"/>
    </row>
    <row r="49" spans="1:5" x14ac:dyDescent="0.3">
      <c r="A49" s="19" t="s">
        <v>57</v>
      </c>
      <c r="B49" s="20">
        <v>663.93471</v>
      </c>
      <c r="C49" s="20">
        <v>500</v>
      </c>
      <c r="D49" s="20"/>
      <c r="E49" s="20"/>
    </row>
    <row r="50" spans="1:5" x14ac:dyDescent="0.3">
      <c r="A50" s="19" t="s">
        <v>58</v>
      </c>
      <c r="B50" s="20">
        <v>446.95931000000002</v>
      </c>
      <c r="C50" s="20"/>
      <c r="D50" s="20"/>
      <c r="E50" s="20"/>
    </row>
    <row r="51" spans="1:5" x14ac:dyDescent="0.3">
      <c r="A51" s="19" t="s">
        <v>59</v>
      </c>
      <c r="B51" s="20">
        <v>92.568160000000006</v>
      </c>
      <c r="C51" s="20">
        <v>9</v>
      </c>
      <c r="D51" s="20"/>
      <c r="E51" s="20"/>
    </row>
    <row r="52" spans="1:5" x14ac:dyDescent="0.3">
      <c r="A52" s="19" t="s">
        <v>60</v>
      </c>
      <c r="B52" s="20">
        <v>19.059999999999999</v>
      </c>
      <c r="C52" s="20">
        <v>19.059999999999999</v>
      </c>
      <c r="D52" s="20"/>
      <c r="E52" s="20"/>
    </row>
    <row r="53" spans="1:5" ht="27.6" x14ac:dyDescent="0.3">
      <c r="A53" s="19" t="s">
        <v>61</v>
      </c>
      <c r="B53" s="20">
        <v>1426.54847</v>
      </c>
      <c r="C53" s="20">
        <v>150</v>
      </c>
      <c r="D53" s="20"/>
      <c r="E53" s="20">
        <v>307.31799999999998</v>
      </c>
    </row>
    <row r="54" spans="1:5" x14ac:dyDescent="0.3">
      <c r="A54" s="19" t="s">
        <v>62</v>
      </c>
      <c r="B54" s="20">
        <v>7653.1808700000001</v>
      </c>
      <c r="C54" s="20"/>
      <c r="D54" s="20"/>
      <c r="E54" s="20"/>
    </row>
    <row r="55" spans="1:5" x14ac:dyDescent="0.3">
      <c r="A55" s="19" t="s">
        <v>63</v>
      </c>
      <c r="B55" s="20">
        <v>33970.354449999999</v>
      </c>
      <c r="C55" s="20"/>
      <c r="D55" s="20"/>
      <c r="E55" s="20"/>
    </row>
    <row r="56" spans="1:5" x14ac:dyDescent="0.3">
      <c r="A56" s="19" t="s">
        <v>64</v>
      </c>
      <c r="B56" s="20">
        <v>199.95257000000001</v>
      </c>
      <c r="C56" s="20"/>
      <c r="D56" s="20"/>
      <c r="E56" s="20"/>
    </row>
    <row r="57" spans="1:5" x14ac:dyDescent="0.3">
      <c r="A57" s="19" t="s">
        <v>65</v>
      </c>
      <c r="B57" s="20">
        <v>1071</v>
      </c>
      <c r="C57" s="20">
        <v>575</v>
      </c>
      <c r="D57" s="20"/>
      <c r="E57" s="20"/>
    </row>
    <row r="58" spans="1:5" x14ac:dyDescent="0.3">
      <c r="A58" s="19" t="s">
        <v>66</v>
      </c>
      <c r="B58" s="20">
        <v>190.1</v>
      </c>
      <c r="C58" s="20"/>
      <c r="D58" s="20"/>
      <c r="E58" s="20"/>
    </row>
    <row r="59" spans="1:5" x14ac:dyDescent="0.3">
      <c r="A59" s="19" t="s">
        <v>67</v>
      </c>
      <c r="B59" s="20">
        <v>12.600479999999999</v>
      </c>
      <c r="C59" s="20"/>
      <c r="D59" s="20"/>
      <c r="E59" s="20"/>
    </row>
    <row r="60" spans="1:5" x14ac:dyDescent="0.3">
      <c r="A60" s="19" t="s">
        <v>68</v>
      </c>
      <c r="B60" s="20">
        <v>561.01750000000004</v>
      </c>
      <c r="C60" s="20"/>
      <c r="D60" s="20"/>
      <c r="E60" s="20"/>
    </row>
    <row r="61" spans="1:5" x14ac:dyDescent="0.3">
      <c r="A61" s="19" t="s">
        <v>69</v>
      </c>
      <c r="B61" s="20">
        <v>3964.5258899999999</v>
      </c>
      <c r="C61" s="20">
        <v>269</v>
      </c>
      <c r="D61" s="20"/>
      <c r="E61" s="20"/>
    </row>
    <row r="62" spans="1:5" x14ac:dyDescent="0.3">
      <c r="A62" s="19" t="s">
        <v>70</v>
      </c>
      <c r="B62" s="20">
        <v>439.12603000000001</v>
      </c>
      <c r="C62" s="20">
        <v>154.40822</v>
      </c>
      <c r="D62" s="20">
        <v>24.71781</v>
      </c>
      <c r="E62" s="20"/>
    </row>
    <row r="63" spans="1:5" x14ac:dyDescent="0.3">
      <c r="A63" s="19" t="s">
        <v>71</v>
      </c>
      <c r="B63" s="20">
        <v>1276.1629399999999</v>
      </c>
      <c r="C63" s="20">
        <v>1000</v>
      </c>
      <c r="D63" s="20"/>
      <c r="E63" s="20"/>
    </row>
    <row r="64" spans="1:5" x14ac:dyDescent="0.3">
      <c r="A64" s="19" t="s">
        <v>72</v>
      </c>
      <c r="B64" s="20">
        <v>4952.85653</v>
      </c>
      <c r="C64" s="20">
        <v>1549.7127800000001</v>
      </c>
      <c r="D64" s="20">
        <v>50.335000000000001</v>
      </c>
      <c r="E64" s="20"/>
    </row>
    <row r="65" spans="1:5" x14ac:dyDescent="0.3">
      <c r="A65" s="19" t="s">
        <v>73</v>
      </c>
      <c r="B65" s="20">
        <v>1190.1555699999999</v>
      </c>
      <c r="C65" s="20"/>
      <c r="D65" s="20"/>
      <c r="E65" s="20"/>
    </row>
    <row r="66" spans="1:5" x14ac:dyDescent="0.3">
      <c r="A66" s="19" t="s">
        <v>74</v>
      </c>
      <c r="B66" s="20">
        <v>231.84863999999999</v>
      </c>
      <c r="C66" s="20"/>
      <c r="D66" s="20"/>
      <c r="E66" s="20">
        <v>151.84863999999999</v>
      </c>
    </row>
    <row r="67" spans="1:5" x14ac:dyDescent="0.3">
      <c r="A67" s="19" t="s">
        <v>75</v>
      </c>
      <c r="B67" s="20">
        <v>6035.9451600000002</v>
      </c>
      <c r="C67" s="20">
        <v>2100</v>
      </c>
      <c r="D67" s="20">
        <v>380</v>
      </c>
      <c r="E67" s="20"/>
    </row>
    <row r="68" spans="1:5" x14ac:dyDescent="0.3">
      <c r="A68" s="19" t="s">
        <v>76</v>
      </c>
      <c r="B68" s="20">
        <v>5422.3951200000001</v>
      </c>
      <c r="C68" s="20"/>
      <c r="D68" s="20"/>
      <c r="E68" s="20"/>
    </row>
    <row r="69" spans="1:5" x14ac:dyDescent="0.3">
      <c r="A69" s="19" t="s">
        <v>77</v>
      </c>
      <c r="B69" s="20">
        <v>296.99630000000002</v>
      </c>
      <c r="C69" s="20"/>
      <c r="D69" s="20"/>
      <c r="E69" s="20"/>
    </row>
    <row r="70" spans="1:5" s="55" customFormat="1" x14ac:dyDescent="0.3">
      <c r="A70" s="54" t="s">
        <v>78</v>
      </c>
      <c r="B70" s="21">
        <v>463067.41044000001</v>
      </c>
      <c r="C70" s="21">
        <v>32724.135269999999</v>
      </c>
      <c r="D70" s="21">
        <v>1657.9989</v>
      </c>
      <c r="E70" s="21">
        <v>20381.072049999999</v>
      </c>
    </row>
  </sheetData>
  <mergeCells count="31">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31:D31"/>
    <mergeCell ref="A33:A34"/>
    <mergeCell ref="B33:B34"/>
    <mergeCell ref="C33:E33"/>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view="pageBreakPreview" topLeftCell="A13" zoomScaleNormal="100" zoomScaleSheetLayoutView="100" workbookViewId="0">
      <selection activeCell="B18" sqref="B18"/>
    </sheetView>
  </sheetViews>
  <sheetFormatPr defaultRowHeight="14.4" x14ac:dyDescent="0.3"/>
  <cols>
    <col min="1" max="1" width="38.33203125" customWidth="1"/>
    <col min="2" max="2" width="13.109375" customWidth="1"/>
    <col min="3" max="4" width="13" customWidth="1"/>
    <col min="5" max="5" width="13.109375" customWidth="1"/>
    <col min="6" max="6" width="13.5546875" customWidth="1"/>
    <col min="7" max="7" width="13.44140625" customWidth="1"/>
    <col min="8" max="8" width="13.5546875" customWidth="1"/>
    <col min="9" max="9" width="13" customWidth="1"/>
    <col min="10" max="10" width="12.6640625" customWidth="1"/>
    <col min="11" max="11" width="11" customWidth="1"/>
    <col min="12" max="12" width="13.21875" customWidth="1"/>
    <col min="13" max="13" width="13.6640625" customWidth="1"/>
    <col min="14" max="14" width="13.44140625" customWidth="1"/>
    <col min="15" max="15" width="13.33203125" customWidth="1"/>
    <col min="16" max="16" width="11" customWidth="1"/>
  </cols>
  <sheetData>
    <row r="1" spans="1:16" s="28" customFormat="1" ht="15.6" x14ac:dyDescent="0.3">
      <c r="A1" s="39" t="s">
        <v>42</v>
      </c>
      <c r="C1" s="29" t="s">
        <v>13</v>
      </c>
    </row>
    <row r="2" spans="1:16" x14ac:dyDescent="0.3">
      <c r="A2" s="35" t="str">
        <f>TEXT(EndData2,"[$-FC19]ДД.ММ.ГГГ")</f>
        <v>23.11.2017</v>
      </c>
      <c r="B2" s="35">
        <f>A2+1</f>
        <v>43063</v>
      </c>
      <c r="C2" s="40" t="str">
        <f>TEXT(B2,"[$-FC19]ДД.ММ.ГГГ")</f>
        <v>24.11.2017</v>
      </c>
      <c r="P2" s="26" t="s">
        <v>12</v>
      </c>
    </row>
    <row r="3" spans="1:16" s="27" customFormat="1" ht="51.75" customHeight="1" x14ac:dyDescent="0.25">
      <c r="A3" s="32" t="s">
        <v>15</v>
      </c>
      <c r="B3" s="38" t="s">
        <v>16</v>
      </c>
      <c r="C3" s="36" t="s">
        <v>17</v>
      </c>
      <c r="D3" s="36" t="s">
        <v>18</v>
      </c>
      <c r="E3" s="36" t="s">
        <v>19</v>
      </c>
      <c r="F3" s="36" t="s">
        <v>20</v>
      </c>
      <c r="G3" s="36" t="s">
        <v>21</v>
      </c>
      <c r="H3" s="36" t="s">
        <v>22</v>
      </c>
      <c r="I3" s="36" t="s">
        <v>23</v>
      </c>
      <c r="J3" s="36" t="s">
        <v>24</v>
      </c>
      <c r="K3" s="36" t="s">
        <v>25</v>
      </c>
      <c r="L3" s="36" t="s">
        <v>26</v>
      </c>
      <c r="M3" s="36" t="s">
        <v>27</v>
      </c>
      <c r="N3" s="36" t="s">
        <v>28</v>
      </c>
      <c r="O3" s="36" t="s">
        <v>29</v>
      </c>
      <c r="P3" s="23" t="s">
        <v>11</v>
      </c>
    </row>
    <row r="4" spans="1:16" ht="27" x14ac:dyDescent="0.3">
      <c r="A4" s="24" t="s">
        <v>31</v>
      </c>
      <c r="B4" s="37"/>
      <c r="C4" s="37"/>
      <c r="D4" s="37">
        <v>7000</v>
      </c>
      <c r="E4" s="37"/>
      <c r="F4" s="37"/>
      <c r="G4" s="37"/>
      <c r="H4" s="37"/>
      <c r="I4" s="37"/>
      <c r="J4" s="37"/>
      <c r="K4" s="37"/>
      <c r="L4" s="37"/>
      <c r="M4" s="37"/>
      <c r="N4" s="37"/>
      <c r="O4" s="37"/>
      <c r="P4" s="25">
        <v>7000</v>
      </c>
    </row>
    <row r="5" spans="1:16" ht="66.599999999999994" x14ac:dyDescent="0.3">
      <c r="A5" s="24" t="s">
        <v>32</v>
      </c>
      <c r="B5" s="37"/>
      <c r="C5" s="37">
        <v>18612.866000000002</v>
      </c>
      <c r="D5" s="37"/>
      <c r="E5" s="37"/>
      <c r="F5" s="37"/>
      <c r="G5" s="37"/>
      <c r="H5" s="37"/>
      <c r="I5" s="37"/>
      <c r="J5" s="37">
        <v>6494.835</v>
      </c>
      <c r="K5" s="37"/>
      <c r="L5" s="37"/>
      <c r="M5" s="37"/>
      <c r="N5" s="37"/>
      <c r="O5" s="37"/>
      <c r="P5" s="25">
        <v>25107.701000000001</v>
      </c>
    </row>
    <row r="6" spans="1:16" ht="93" x14ac:dyDescent="0.3">
      <c r="A6" s="24" t="s">
        <v>33</v>
      </c>
      <c r="B6" s="37">
        <v>42537.060109999999</v>
      </c>
      <c r="C6" s="37">
        <v>132.71683999999999</v>
      </c>
      <c r="D6" s="37">
        <v>985.25810000000001</v>
      </c>
      <c r="E6" s="37"/>
      <c r="F6" s="37"/>
      <c r="G6" s="37">
        <v>11339.82</v>
      </c>
      <c r="H6" s="37"/>
      <c r="I6" s="37">
        <v>322.50200000000001</v>
      </c>
      <c r="J6" s="37"/>
      <c r="K6" s="37">
        <v>100</v>
      </c>
      <c r="L6" s="37">
        <v>355.52713999999997</v>
      </c>
      <c r="M6" s="37"/>
      <c r="N6" s="37"/>
      <c r="O6" s="37"/>
      <c r="P6" s="25">
        <v>55772.884189999997</v>
      </c>
    </row>
    <row r="7" spans="1:16" ht="66.599999999999994" x14ac:dyDescent="0.3">
      <c r="A7" s="24" t="s">
        <v>34</v>
      </c>
      <c r="B7" s="37">
        <v>333.98304999999999</v>
      </c>
      <c r="C7" s="37">
        <v>6062.9590699999999</v>
      </c>
      <c r="D7" s="37"/>
      <c r="E7" s="37"/>
      <c r="F7" s="37"/>
      <c r="G7" s="37"/>
      <c r="H7" s="37"/>
      <c r="I7" s="37">
        <v>3515.8</v>
      </c>
      <c r="J7" s="37"/>
      <c r="K7" s="37"/>
      <c r="L7" s="37"/>
      <c r="M7" s="37"/>
      <c r="N7" s="37"/>
      <c r="O7" s="37"/>
      <c r="P7" s="25">
        <v>9912.7421200000008</v>
      </c>
    </row>
    <row r="8" spans="1:16" ht="93" x14ac:dyDescent="0.3">
      <c r="A8" s="24" t="s">
        <v>35</v>
      </c>
      <c r="B8" s="37"/>
      <c r="C8" s="37">
        <v>200</v>
      </c>
      <c r="D8" s="37"/>
      <c r="E8" s="37"/>
      <c r="F8" s="37"/>
      <c r="G8" s="37"/>
      <c r="H8" s="37"/>
      <c r="I8" s="37"/>
      <c r="J8" s="37"/>
      <c r="K8" s="37"/>
      <c r="L8" s="37"/>
      <c r="M8" s="37"/>
      <c r="N8" s="37"/>
      <c r="O8" s="37"/>
      <c r="P8" s="25">
        <v>200</v>
      </c>
    </row>
    <row r="9" spans="1:16" ht="66.599999999999994" x14ac:dyDescent="0.3">
      <c r="A9" s="24" t="s">
        <v>36</v>
      </c>
      <c r="B9" s="37"/>
      <c r="C9" s="37"/>
      <c r="D9" s="37"/>
      <c r="E9" s="37"/>
      <c r="F9" s="37"/>
      <c r="G9" s="37"/>
      <c r="H9" s="37">
        <v>454.11599999999999</v>
      </c>
      <c r="I9" s="37"/>
      <c r="J9" s="37"/>
      <c r="K9" s="37"/>
      <c r="L9" s="37"/>
      <c r="M9" s="37"/>
      <c r="N9" s="37"/>
      <c r="O9" s="37"/>
      <c r="P9" s="25">
        <v>454.11599999999999</v>
      </c>
    </row>
    <row r="10" spans="1:16" ht="66.599999999999994" x14ac:dyDescent="0.3">
      <c r="A10" s="24" t="s">
        <v>37</v>
      </c>
      <c r="B10" s="37">
        <v>284.83765</v>
      </c>
      <c r="C10" s="37">
        <v>131.87657999999999</v>
      </c>
      <c r="D10" s="37"/>
      <c r="E10" s="37"/>
      <c r="F10" s="37"/>
      <c r="G10" s="37"/>
      <c r="H10" s="37"/>
      <c r="I10" s="37"/>
      <c r="J10" s="37">
        <v>147.5</v>
      </c>
      <c r="K10" s="37"/>
      <c r="L10" s="37"/>
      <c r="M10" s="37"/>
      <c r="N10" s="37">
        <v>61.646000000000001</v>
      </c>
      <c r="O10" s="37"/>
      <c r="P10" s="25">
        <v>625.86023</v>
      </c>
    </row>
    <row r="11" spans="1:16" ht="106.2" x14ac:dyDescent="0.3">
      <c r="A11" s="24" t="s">
        <v>38</v>
      </c>
      <c r="B11" s="37">
        <v>4604.9498100000001</v>
      </c>
      <c r="C11" s="37"/>
      <c r="D11" s="37"/>
      <c r="E11" s="37"/>
      <c r="F11" s="37"/>
      <c r="G11" s="37"/>
      <c r="H11" s="37"/>
      <c r="I11" s="37"/>
      <c r="J11" s="37"/>
      <c r="K11" s="37"/>
      <c r="L11" s="37"/>
      <c r="M11" s="37"/>
      <c r="N11" s="37"/>
      <c r="O11" s="37"/>
      <c r="P11" s="25">
        <v>4604.9498100000001</v>
      </c>
    </row>
    <row r="12" spans="1:16" ht="40.200000000000003" x14ac:dyDescent="0.3">
      <c r="A12" s="24" t="s">
        <v>39</v>
      </c>
      <c r="B12" s="37"/>
      <c r="C12" s="37"/>
      <c r="D12" s="37"/>
      <c r="E12" s="37"/>
      <c r="F12" s="37"/>
      <c r="G12" s="37"/>
      <c r="H12" s="37"/>
      <c r="I12" s="37"/>
      <c r="J12" s="37"/>
      <c r="K12" s="37">
        <v>2000</v>
      </c>
      <c r="L12" s="37"/>
      <c r="M12" s="37"/>
      <c r="N12" s="37"/>
      <c r="O12" s="37"/>
      <c r="P12" s="25">
        <v>2000</v>
      </c>
    </row>
    <row r="13" spans="1:16" ht="66.599999999999994" x14ac:dyDescent="0.3">
      <c r="A13" s="24" t="s">
        <v>40</v>
      </c>
      <c r="B13" s="37">
        <v>79.523910000000001</v>
      </c>
      <c r="C13" s="37"/>
      <c r="D13" s="37"/>
      <c r="E13" s="37"/>
      <c r="F13" s="37"/>
      <c r="G13" s="37"/>
      <c r="H13" s="37"/>
      <c r="I13" s="37"/>
      <c r="J13" s="37"/>
      <c r="K13" s="37"/>
      <c r="L13" s="37"/>
      <c r="M13" s="37"/>
      <c r="N13" s="37"/>
      <c r="O13" s="37"/>
      <c r="P13" s="25">
        <v>79.523910000000001</v>
      </c>
    </row>
    <row r="14" spans="1:16" x14ac:dyDescent="0.3">
      <c r="A14" s="24" t="s">
        <v>41</v>
      </c>
      <c r="B14" s="37">
        <v>47840.354529999997</v>
      </c>
      <c r="C14" s="37">
        <v>25140.41849</v>
      </c>
      <c r="D14" s="37">
        <v>7985.2581</v>
      </c>
      <c r="E14" s="37"/>
      <c r="F14" s="37"/>
      <c r="G14" s="37">
        <v>11339.82</v>
      </c>
      <c r="H14" s="37">
        <v>454.11599999999999</v>
      </c>
      <c r="I14" s="37">
        <v>3838.3020000000001</v>
      </c>
      <c r="J14" s="37">
        <v>6642.335</v>
      </c>
      <c r="K14" s="37">
        <v>2100</v>
      </c>
      <c r="L14" s="37">
        <v>355.52713999999997</v>
      </c>
      <c r="M14" s="37"/>
      <c r="N14" s="37">
        <v>61.646000000000001</v>
      </c>
      <c r="O14" s="37"/>
      <c r="P14" s="25">
        <v>105757.77726</v>
      </c>
    </row>
    <row r="16" spans="1:16" x14ac:dyDescent="0.3">
      <c r="A16" s="34" t="s">
        <v>30</v>
      </c>
      <c r="B16" s="33">
        <f>Учреждения!B70+'Муниципальные районы'!P14</f>
        <v>568825.18770000001</v>
      </c>
    </row>
    <row r="17" spans="1:2" ht="32.25" customHeight="1" x14ac:dyDescent="0.3">
      <c r="A17" s="34" t="str">
        <f>CONCATENATE("Остатки бюджетных средств на ",C2,"г.")</f>
        <v>Остатки бюджетных средств на 24.11.2017г.</v>
      </c>
      <c r="B17" s="33">
        <v>2253023</v>
      </c>
    </row>
  </sheetData>
  <pageMargins left="0.23622047244094491" right="0.23622047244094491" top="0.37" bottom="0.34" header="0.31496062992125984" footer="0.31496062992125984"/>
  <pageSetup paperSize="9" scale="61" fitToHeight="2"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2017-11-27T22:52:39Z</dcterms:modified>
</cp:coreProperties>
</file>