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Учреждения!$21:$22</definedName>
    <definedName name="_xlnm.Print_Area" localSheetId="1">'Муниципальные районы'!$A$1:$P$19</definedName>
    <definedName name="_xlnm.Print_Area" localSheetId="0">Учреждения!$A$1:$E$59</definedName>
  </definedNames>
  <calcPr calcId="162913" refMode="R1C1"/>
</workbook>
</file>

<file path=xl/calcChain.xml><?xml version="1.0" encoding="utf-8"?>
<calcChain xmlns="http://schemas.openxmlformats.org/spreadsheetml/2006/main">
  <c r="B57" i="1" l="1"/>
  <c r="B17" i="2" s="1"/>
  <c r="E19" i="1" s="1"/>
  <c r="E8" i="1" s="1"/>
  <c r="E9" i="1"/>
  <c r="E12" i="1"/>
  <c r="E11" i="1"/>
  <c r="E14" i="1"/>
  <c r="E18" i="1"/>
  <c r="E17" i="1"/>
  <c r="E16" i="1"/>
  <c r="E15" i="1"/>
  <c r="E13" i="1"/>
  <c r="E10" i="1"/>
  <c r="A2" i="2" l="1"/>
  <c r="B2" i="2" s="1"/>
  <c r="C2" i="2" s="1"/>
  <c r="A1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<sst xmlns="http://schemas.openxmlformats.org/spreadsheetml/2006/main" count="90" uniqueCount="89">
  <si>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</si>
  <si>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</si>
  <si>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</si>
  <si>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</si>
  <si>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</si>
  <si>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</si>
  <si>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</si>
  <si>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</si>
  <si>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</si>
  <si>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</si>
  <si>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</si>
  <si>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</si>
  <si>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</si>
  <si>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</si>
  <si>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</si>
  <si>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</si>
  <si>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</si>
  <si>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</si>
  <si>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</si>
  <si>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</si>
  <si>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</si>
  <si>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</si>
  <si>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</si>
  <si>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</si>
  <si>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</si>
  <si>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</si>
  <si>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</si>
  <si>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</si>
  <si>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</si>
  <si>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</si>
  <si>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</si>
  <si>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</si>
  <si>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</si>
  <si>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</si>
  <si>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</si>
  <si>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</si>
  <si>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</si>
  <si>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</si>
  <si>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</si>
  <si>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</si>
  <si>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</si>
  <si>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</si>
  <si>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Всего:</t>
  </si>
  <si>
    <t>25.01.2018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</si>
  <si>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</si>
  <si>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</si>
  <si>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</si>
  <si>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</si>
  <si>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</si>
  <si>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</si>
  <si>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</si>
  <si>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</si>
  <si>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</si>
  <si>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</si>
  <si>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</si>
  <si>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</si>
  <si>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</si>
  <si>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</si>
  <si>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</si>
  <si>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</si>
  <si>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</si>
  <si>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</si>
  <si>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</si>
  <si>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</si>
  <si>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</si>
  <si>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</si>
  <si>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</si>
  <si>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</si>
  <si>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</si>
  <si>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</si>
  <si>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</si>
  <si>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</si>
  <si>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</si>
  <si>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</si>
  <si>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</si>
  <si>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</si>
  <si>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</si>
  <si>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ИТОГО</t>
  </si>
  <si>
    <t>19.01.2018</t>
  </si>
  <si>
    <t>Единая субвенция бюджетам субъектов Российской Федерации и бюджету г. Байконура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</si>
  <si>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</si>
  <si>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</si>
  <si>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Возврат остатков субсидий на софинансирование региональных программ повышения мобильности трудовых ресурсов из бюджетов субъектов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</si>
  <si>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</si>
  <si>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</si>
  <si>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</si>
  <si>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</si>
  <si>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</si>
  <si>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Погашение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</si>
</sst>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2" fillId="0" borderId="4" xfId="0" applyNumberFormat="1" applyFont="1" applyBorder="1" applyAlignment="1">
      <alignment horizontal="left" vertical="center" wrapText="1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34" zoomScaleNormal="100" zoomScaleSheetLayoutView="100" workbookViewId="0">
      <selection activeCell="B58" sqref="B58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1" t="s">
        <v>0</v>
      </c>
      <c r="B1" s="41"/>
      <c r="C1" s="41"/>
      <c r="D1" s="41"/>
      <c r="E1" s="41"/>
      <c r="F1" s="30" t="s">
        <v>78</v>
      </c>
      <c r="G1" s="31" t="str">
        <f>TEXT(F1,"[$-FC19]ДД ММММ")</f>
        <v>19 января</v>
      </c>
      <c r="H1" s="31" t="str">
        <f>TEXT(F1,"[$-FC19]ДД.ММ.ГГГ \г")</f>
        <v>19.01.2018 г</v>
      </c>
    </row>
    <row r="2" spans="1:9" ht="15.6" x14ac:dyDescent="0.3">
      <c r="A2" s="41" t="str">
        <f>CONCATENATE("с ",G1," по ",G2,"ода")</f>
        <v>с 19 января по 25 января 2018 года</v>
      </c>
      <c r="B2" s="41"/>
      <c r="C2" s="41"/>
      <c r="D2" s="41"/>
      <c r="E2" s="41"/>
      <c r="F2" s="30" t="s">
        <v>43</v>
      </c>
      <c r="G2" s="31" t="str">
        <f>TEXT(F2,"[$-FC19]ДД ММММ ГГГ \г")</f>
        <v>25 января 2018 г</v>
      </c>
      <c r="H2" s="31" t="str">
        <f>TEXT(F2,"[$-FC19]ДД.ММ.ГГГ \г")</f>
        <v>25.01.2018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2" t="str">
        <f>CONCATENATE("Остатки средств на ",H1,".")</f>
        <v>Остатки средств на 19.01.2018 г.</v>
      </c>
      <c r="B5" s="43"/>
      <c r="C5" s="43"/>
      <c r="D5" s="44"/>
      <c r="E5" s="8">
        <v>3262774.1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1" t="s">
        <v>2</v>
      </c>
      <c r="B7" s="52"/>
      <c r="C7" s="52"/>
      <c r="D7" s="52"/>
      <c r="E7" s="13"/>
    </row>
    <row r="8" spans="1:9" x14ac:dyDescent="0.3">
      <c r="A8" s="46" t="s">
        <v>3</v>
      </c>
      <c r="B8" s="52"/>
      <c r="C8" s="52"/>
      <c r="D8" s="52"/>
      <c r="E8" s="9">
        <f>E19-E9</f>
        <v>310925.07409999997</v>
      </c>
    </row>
    <row r="9" spans="1:9" x14ac:dyDescent="0.3">
      <c r="A9" s="53" t="s">
        <v>4</v>
      </c>
      <c r="B9" s="52"/>
      <c r="C9" s="52"/>
      <c r="D9" s="52"/>
      <c r="E9" s="14">
        <f>SUM(E10:E18)</f>
        <v>19819.900000000001</v>
      </c>
    </row>
    <row r="10" spans="1:9" x14ac:dyDescent="0.3">
      <c r="A10" s="53" t="s">
        <v>79</v>
      </c>
      <c r="B10" s="52"/>
      <c r="C10" s="52"/>
      <c r="D10" s="52"/>
      <c r="E10" s="14">
        <f>629.7+3.7+2.5+11</f>
        <v>646.90000000000009</v>
      </c>
    </row>
    <row r="11" spans="1:9" ht="29.4" customHeight="1" x14ac:dyDescent="0.3">
      <c r="A11" s="53" t="s">
        <v>80</v>
      </c>
      <c r="B11" s="52"/>
      <c r="C11" s="52"/>
      <c r="D11" s="52"/>
      <c r="E11" s="14">
        <f>248.7+388.3+251.3+479.6+735.7</f>
        <v>2103.6000000000004</v>
      </c>
    </row>
    <row r="12" spans="1:9" ht="25.2" customHeight="1" x14ac:dyDescent="0.3">
      <c r="A12" s="53" t="s">
        <v>81</v>
      </c>
      <c r="B12" s="52"/>
      <c r="C12" s="52"/>
      <c r="D12" s="52"/>
      <c r="E12" s="14">
        <f>1354.7+337+408.9+240</f>
        <v>2340.6</v>
      </c>
    </row>
    <row r="13" spans="1:9" ht="30" customHeight="1" x14ac:dyDescent="0.3">
      <c r="A13" s="53" t="s">
        <v>82</v>
      </c>
      <c r="B13" s="52"/>
      <c r="C13" s="52"/>
      <c r="D13" s="52"/>
      <c r="E13" s="14">
        <f>-213.7</f>
        <v>-213.7</v>
      </c>
    </row>
    <row r="14" spans="1:9" ht="30" customHeight="1" x14ac:dyDescent="0.3">
      <c r="A14" s="53" t="s">
        <v>83</v>
      </c>
      <c r="B14" s="52"/>
      <c r="C14" s="52"/>
      <c r="D14" s="52"/>
      <c r="E14" s="14">
        <f>-8-24-9.2</f>
        <v>-41.2</v>
      </c>
    </row>
    <row r="15" spans="1:9" ht="27.6" customHeight="1" x14ac:dyDescent="0.3">
      <c r="A15" s="53" t="s">
        <v>84</v>
      </c>
      <c r="B15" s="52"/>
      <c r="C15" s="52"/>
      <c r="D15" s="52"/>
      <c r="E15" s="14">
        <f>114.2</f>
        <v>114.2</v>
      </c>
    </row>
    <row r="16" spans="1:9" ht="28.2" customHeight="1" x14ac:dyDescent="0.3">
      <c r="A16" s="53" t="s">
        <v>85</v>
      </c>
      <c r="B16" s="52"/>
      <c r="C16" s="52"/>
      <c r="D16" s="52"/>
      <c r="E16" s="14">
        <f>6332.3</f>
        <v>6332.3</v>
      </c>
    </row>
    <row r="17" spans="1:5" ht="45" customHeight="1" x14ac:dyDescent="0.3">
      <c r="A17" s="53" t="s">
        <v>86</v>
      </c>
      <c r="B17" s="52"/>
      <c r="C17" s="52"/>
      <c r="D17" s="52"/>
      <c r="E17" s="14">
        <f>187.9</f>
        <v>187.9</v>
      </c>
    </row>
    <row r="18" spans="1:5" ht="45.6" customHeight="1" x14ac:dyDescent="0.3">
      <c r="A18" s="53" t="s">
        <v>87</v>
      </c>
      <c r="B18" s="52"/>
      <c r="C18" s="52"/>
      <c r="D18" s="52"/>
      <c r="E18" s="14">
        <f>8349.3</f>
        <v>8349.2999999999993</v>
      </c>
    </row>
    <row r="19" spans="1:5" x14ac:dyDescent="0.3">
      <c r="A19" s="45" t="s">
        <v>5</v>
      </c>
      <c r="B19" s="46"/>
      <c r="C19" s="46"/>
      <c r="D19" s="46"/>
      <c r="E19" s="13">
        <f>'Муниципальные районы'!B18-Учреждения!E5+'Муниципальные районы'!B17</f>
        <v>330744.97409999999</v>
      </c>
    </row>
    <row r="20" spans="1:5" x14ac:dyDescent="0.3">
      <c r="A20" s="15"/>
      <c r="B20" s="16"/>
      <c r="C20" s="16"/>
      <c r="D20" s="6"/>
      <c r="E20" s="17"/>
    </row>
    <row r="21" spans="1:5" x14ac:dyDescent="0.3">
      <c r="A21" s="47" t="s">
        <v>14</v>
      </c>
      <c r="B21" s="49" t="s">
        <v>6</v>
      </c>
      <c r="C21" s="50" t="s">
        <v>7</v>
      </c>
      <c r="D21" s="50"/>
      <c r="E21" s="50"/>
    </row>
    <row r="22" spans="1:5" ht="82.8" x14ac:dyDescent="0.3">
      <c r="A22" s="48"/>
      <c r="B22" s="49"/>
      <c r="C22" s="18" t="s">
        <v>8</v>
      </c>
      <c r="D22" s="18" t="s">
        <v>9</v>
      </c>
      <c r="E22" s="18" t="s">
        <v>10</v>
      </c>
    </row>
    <row r="23" spans="1:5" x14ac:dyDescent="0.3">
      <c r="A23" s="19" t="s">
        <v>44</v>
      </c>
      <c r="B23" s="20">
        <v>1645.8395700000001</v>
      </c>
      <c r="C23" s="20">
        <v>400</v>
      </c>
      <c r="D23" s="20"/>
      <c r="E23" s="20"/>
    </row>
    <row r="24" spans="1:5" ht="27.6" x14ac:dyDescent="0.3">
      <c r="A24" s="19" t="s">
        <v>45</v>
      </c>
      <c r="B24" s="20">
        <v>139662.95022</v>
      </c>
      <c r="C24" s="20"/>
      <c r="D24" s="20"/>
      <c r="E24" s="20"/>
    </row>
    <row r="25" spans="1:5" x14ac:dyDescent="0.3">
      <c r="A25" s="19" t="s">
        <v>46</v>
      </c>
      <c r="B25" s="20">
        <v>2070.2054800000001</v>
      </c>
      <c r="C25" s="20"/>
      <c r="D25" s="20"/>
      <c r="E25" s="20"/>
    </row>
    <row r="26" spans="1:5" x14ac:dyDescent="0.3">
      <c r="A26" s="19" t="s">
        <v>47</v>
      </c>
      <c r="B26" s="20">
        <v>2955.4196499999998</v>
      </c>
      <c r="C26" s="20"/>
      <c r="D26" s="20"/>
      <c r="E26" s="20"/>
    </row>
    <row r="27" spans="1:5" x14ac:dyDescent="0.3">
      <c r="A27" s="19" t="s">
        <v>48</v>
      </c>
      <c r="B27" s="20">
        <v>74846.434399999998</v>
      </c>
      <c r="C27" s="20"/>
      <c r="D27" s="20"/>
      <c r="E27" s="20">
        <v>927.13791000000003</v>
      </c>
    </row>
    <row r="28" spans="1:5" x14ac:dyDescent="0.3">
      <c r="A28" s="19" t="s">
        <v>49</v>
      </c>
      <c r="B28" s="20">
        <v>57078.630120000002</v>
      </c>
      <c r="C28" s="20">
        <v>1453.2</v>
      </c>
      <c r="D28" s="20">
        <v>119.30091</v>
      </c>
      <c r="E28" s="20">
        <v>2406.86834</v>
      </c>
    </row>
    <row r="29" spans="1:5" x14ac:dyDescent="0.3">
      <c r="A29" s="19" t="s">
        <v>50</v>
      </c>
      <c r="B29" s="20">
        <v>103246.11117</v>
      </c>
      <c r="C29" s="20">
        <v>3750</v>
      </c>
      <c r="D29" s="20">
        <v>1565</v>
      </c>
      <c r="E29" s="20">
        <v>46585.020349999999</v>
      </c>
    </row>
    <row r="30" spans="1:5" x14ac:dyDescent="0.3">
      <c r="A30" s="19" t="s">
        <v>51</v>
      </c>
      <c r="B30" s="20">
        <v>23511.39</v>
      </c>
      <c r="C30" s="20"/>
      <c r="D30" s="20"/>
      <c r="E30" s="20"/>
    </row>
    <row r="31" spans="1:5" ht="27.6" x14ac:dyDescent="0.3">
      <c r="A31" s="19" t="s">
        <v>52</v>
      </c>
      <c r="B31" s="20">
        <v>3334.9811300000001</v>
      </c>
      <c r="C31" s="20">
        <v>1850</v>
      </c>
      <c r="D31" s="20"/>
      <c r="E31" s="20"/>
    </row>
    <row r="32" spans="1:5" x14ac:dyDescent="0.3">
      <c r="A32" s="19" t="s">
        <v>53</v>
      </c>
      <c r="B32" s="20">
        <v>2714.3178400000002</v>
      </c>
      <c r="C32" s="20">
        <v>625</v>
      </c>
      <c r="D32" s="20"/>
      <c r="E32" s="20"/>
    </row>
    <row r="33" spans="1:5" x14ac:dyDescent="0.3">
      <c r="A33" s="19" t="s">
        <v>54</v>
      </c>
      <c r="B33" s="20">
        <v>209.60844</v>
      </c>
      <c r="C33" s="20">
        <v>33.018250000000002</v>
      </c>
      <c r="D33" s="20">
        <v>176.59019000000001</v>
      </c>
      <c r="E33" s="20"/>
    </row>
    <row r="34" spans="1:5" x14ac:dyDescent="0.3">
      <c r="A34" s="19" t="s">
        <v>55</v>
      </c>
      <c r="B34" s="20">
        <v>280.90809999999999</v>
      </c>
      <c r="C34" s="20"/>
      <c r="D34" s="20"/>
      <c r="E34" s="20"/>
    </row>
    <row r="35" spans="1:5" x14ac:dyDescent="0.3">
      <c r="A35" s="19" t="s">
        <v>56</v>
      </c>
      <c r="B35" s="20">
        <v>374.18306000000001</v>
      </c>
      <c r="C35" s="20"/>
      <c r="D35" s="20"/>
      <c r="E35" s="20"/>
    </row>
    <row r="36" spans="1:5" ht="27.6" x14ac:dyDescent="0.3">
      <c r="A36" s="19" t="s">
        <v>57</v>
      </c>
      <c r="B36" s="20">
        <v>2306.7118500000001</v>
      </c>
      <c r="C36" s="20">
        <v>999.13300000000004</v>
      </c>
      <c r="D36" s="20">
        <v>142.53299999999999</v>
      </c>
      <c r="E36" s="20">
        <v>276.58300000000003</v>
      </c>
    </row>
    <row r="37" spans="1:5" x14ac:dyDescent="0.3">
      <c r="A37" s="19" t="s">
        <v>58</v>
      </c>
      <c r="B37" s="20">
        <v>1118.2144000000001</v>
      </c>
      <c r="C37" s="20">
        <v>717.65639999999996</v>
      </c>
      <c r="D37" s="20">
        <v>430</v>
      </c>
      <c r="E37" s="20"/>
    </row>
    <row r="38" spans="1:5" x14ac:dyDescent="0.3">
      <c r="A38" s="19" t="s">
        <v>59</v>
      </c>
      <c r="B38" s="20">
        <v>64035.216500000002</v>
      </c>
      <c r="C38" s="20"/>
      <c r="D38" s="20">
        <v>75.250709999999998</v>
      </c>
      <c r="E38" s="20"/>
    </row>
    <row r="39" spans="1:5" x14ac:dyDescent="0.3">
      <c r="A39" s="19" t="s">
        <v>60</v>
      </c>
      <c r="B39" s="20">
        <v>2900</v>
      </c>
      <c r="C39" s="20">
        <v>2600</v>
      </c>
      <c r="D39" s="20">
        <v>300</v>
      </c>
      <c r="E39" s="20"/>
    </row>
    <row r="40" spans="1:5" x14ac:dyDescent="0.3">
      <c r="A40" s="19" t="s">
        <v>61</v>
      </c>
      <c r="B40" s="20">
        <v>2000</v>
      </c>
      <c r="C40" s="20">
        <v>1500</v>
      </c>
      <c r="D40" s="20">
        <v>500</v>
      </c>
      <c r="E40" s="20"/>
    </row>
    <row r="41" spans="1:5" x14ac:dyDescent="0.3">
      <c r="A41" s="19" t="s">
        <v>62</v>
      </c>
      <c r="B41" s="20">
        <v>740.89031</v>
      </c>
      <c r="C41" s="20">
        <v>710</v>
      </c>
      <c r="D41" s="20"/>
      <c r="E41" s="20"/>
    </row>
    <row r="42" spans="1:5" x14ac:dyDescent="0.3">
      <c r="A42" s="19" t="s">
        <v>63</v>
      </c>
      <c r="B42" s="20">
        <v>1695</v>
      </c>
      <c r="C42" s="20">
        <v>850</v>
      </c>
      <c r="D42" s="20">
        <v>560</v>
      </c>
      <c r="E42" s="20"/>
    </row>
    <row r="43" spans="1:5" x14ac:dyDescent="0.3">
      <c r="A43" s="19" t="s">
        <v>64</v>
      </c>
      <c r="B43" s="20">
        <v>16.676919999999999</v>
      </c>
      <c r="C43" s="20">
        <v>8.5476799999999997</v>
      </c>
      <c r="D43" s="20"/>
      <c r="E43" s="20"/>
    </row>
    <row r="44" spans="1:5" x14ac:dyDescent="0.3">
      <c r="A44" s="19" t="s">
        <v>65</v>
      </c>
      <c r="B44" s="20">
        <v>7.82</v>
      </c>
      <c r="C44" s="20"/>
      <c r="D44" s="20"/>
      <c r="E44" s="20"/>
    </row>
    <row r="45" spans="1:5" x14ac:dyDescent="0.3">
      <c r="A45" s="19" t="s">
        <v>66</v>
      </c>
      <c r="B45" s="20">
        <v>57.559289999999997</v>
      </c>
      <c r="C45" s="20"/>
      <c r="D45" s="20"/>
      <c r="E45" s="20"/>
    </row>
    <row r="46" spans="1:5" x14ac:dyDescent="0.3">
      <c r="A46" s="19" t="s">
        <v>67</v>
      </c>
      <c r="B46" s="20">
        <v>442524.72326</v>
      </c>
      <c r="C46" s="20"/>
      <c r="D46" s="20"/>
      <c r="E46" s="20"/>
    </row>
    <row r="47" spans="1:5" x14ac:dyDescent="0.3">
      <c r="A47" s="19" t="s">
        <v>68</v>
      </c>
      <c r="B47" s="20">
        <v>110</v>
      </c>
      <c r="C47" s="20"/>
      <c r="D47" s="20"/>
      <c r="E47" s="20"/>
    </row>
    <row r="48" spans="1:5" x14ac:dyDescent="0.3">
      <c r="A48" s="19" t="s">
        <v>69</v>
      </c>
      <c r="B48" s="20">
        <v>107.536</v>
      </c>
      <c r="C48" s="20"/>
      <c r="D48" s="20"/>
      <c r="E48" s="20"/>
    </row>
    <row r="49" spans="1:5" x14ac:dyDescent="0.3">
      <c r="A49" s="19" t="s">
        <v>70</v>
      </c>
      <c r="B49" s="20">
        <v>2237.0543600000001</v>
      </c>
      <c r="C49" s="20">
        <v>1740.57052</v>
      </c>
      <c r="D49" s="20">
        <v>383.17095999999998</v>
      </c>
      <c r="E49" s="20"/>
    </row>
    <row r="50" spans="1:5" x14ac:dyDescent="0.3">
      <c r="A50" s="19" t="s">
        <v>71</v>
      </c>
      <c r="B50" s="20">
        <v>7.5</v>
      </c>
      <c r="C50" s="20"/>
      <c r="D50" s="20"/>
      <c r="E50" s="20"/>
    </row>
    <row r="51" spans="1:5" x14ac:dyDescent="0.3">
      <c r="A51" s="19" t="s">
        <v>72</v>
      </c>
      <c r="B51" s="20">
        <v>117.75302000000001</v>
      </c>
      <c r="C51" s="20"/>
      <c r="D51" s="20"/>
      <c r="E51" s="20"/>
    </row>
    <row r="52" spans="1:5" x14ac:dyDescent="0.3">
      <c r="A52" s="19" t="s">
        <v>73</v>
      </c>
      <c r="B52" s="20">
        <v>6.3416800000000002</v>
      </c>
      <c r="C52" s="20"/>
      <c r="D52" s="20"/>
      <c r="E52" s="20"/>
    </row>
    <row r="53" spans="1:5" x14ac:dyDescent="0.3">
      <c r="A53" s="19" t="s">
        <v>74</v>
      </c>
      <c r="B53" s="20">
        <v>146.04845</v>
      </c>
      <c r="C53" s="20"/>
      <c r="D53" s="20"/>
      <c r="E53" s="20"/>
    </row>
    <row r="54" spans="1:5" x14ac:dyDescent="0.3">
      <c r="A54" s="19" t="s">
        <v>75</v>
      </c>
      <c r="B54" s="20">
        <v>312.363</v>
      </c>
      <c r="C54" s="20">
        <v>300</v>
      </c>
      <c r="D54" s="20"/>
      <c r="E54" s="20"/>
    </row>
    <row r="55" spans="1:5" x14ac:dyDescent="0.3">
      <c r="A55" s="19" t="s">
        <v>76</v>
      </c>
      <c r="B55" s="20">
        <v>29.248470000000001</v>
      </c>
      <c r="C55" s="20"/>
      <c r="D55" s="20"/>
      <c r="E55" s="20"/>
    </row>
    <row r="56" spans="1:5" x14ac:dyDescent="0.3">
      <c r="A56" s="19" t="s">
        <v>88</v>
      </c>
      <c r="B56" s="20">
        <v>390000</v>
      </c>
      <c r="C56" s="20"/>
      <c r="D56" s="20"/>
      <c r="E56" s="20"/>
    </row>
    <row r="57" spans="1:5" s="55" customFormat="1" x14ac:dyDescent="0.3">
      <c r="A57" s="54" t="s">
        <v>77</v>
      </c>
      <c r="B57" s="21">
        <f>932407.63669+B56</f>
        <v>1322407.6366900001</v>
      </c>
      <c r="C57" s="21">
        <v>17537.12585</v>
      </c>
      <c r="D57" s="21">
        <v>4251.8457699999999</v>
      </c>
      <c r="E57" s="21">
        <v>50195.609600000003</v>
      </c>
    </row>
  </sheetData>
  <mergeCells count="19">
    <mergeCell ref="A16:D16"/>
    <mergeCell ref="A17:D17"/>
    <mergeCell ref="A18:D18"/>
    <mergeCell ref="A1:E1"/>
    <mergeCell ref="A2:E2"/>
    <mergeCell ref="A5:D5"/>
    <mergeCell ref="A19:D19"/>
    <mergeCell ref="A21:A22"/>
    <mergeCell ref="B21:B22"/>
    <mergeCell ref="C21:E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32" bottom="0.2" header="0.31496062992125984" footer="0.28000000000000003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75" zoomScaleNormal="100" zoomScaleSheetLayoutView="75" workbookViewId="0">
      <selection activeCell="B19" sqref="B19"/>
    </sheetView>
  </sheetViews>
  <sheetFormatPr defaultRowHeight="14.4" x14ac:dyDescent="0.3"/>
  <cols>
    <col min="1" max="1" width="38.33203125" customWidth="1"/>
    <col min="2" max="2" width="13.109375" customWidth="1"/>
    <col min="3" max="3" width="12.88671875" customWidth="1"/>
    <col min="4" max="4" width="13.5546875" customWidth="1"/>
    <col min="5" max="5" width="13.109375" customWidth="1"/>
    <col min="6" max="7" width="13" customWidth="1"/>
    <col min="8" max="8" width="13.44140625" customWidth="1"/>
    <col min="9" max="9" width="13" customWidth="1"/>
    <col min="10" max="10" width="12.6640625" customWidth="1"/>
    <col min="11" max="11" width="11" customWidth="1"/>
    <col min="12" max="13" width="13.21875" customWidth="1"/>
    <col min="14" max="14" width="13.33203125" customWidth="1"/>
    <col min="15" max="15" width="13.44140625" customWidth="1"/>
    <col min="16" max="16" width="10.33203125" customWidth="1"/>
  </cols>
  <sheetData>
    <row r="1" spans="1:16" s="28" customFormat="1" ht="15.6" x14ac:dyDescent="0.3">
      <c r="A1" s="39" t="s">
        <v>43</v>
      </c>
      <c r="C1" s="29" t="s">
        <v>13</v>
      </c>
    </row>
    <row r="2" spans="1:16" x14ac:dyDescent="0.3">
      <c r="A2" s="35" t="str">
        <f>TEXT(EndData2,"[$-FC19]ДД.ММ.ГГГ")</f>
        <v>25.01.2018</v>
      </c>
      <c r="B2" s="35">
        <f>A2+1</f>
        <v>43126</v>
      </c>
      <c r="C2" s="40" t="str">
        <f>TEXT(B2,"[$-FC19]ДД.ММ.ГГГ")</f>
        <v>26.01.2018</v>
      </c>
      <c r="P2" s="26" t="s">
        <v>12</v>
      </c>
    </row>
    <row r="3" spans="1:16" s="27" customFormat="1" ht="51.75" customHeight="1" x14ac:dyDescent="0.25">
      <c r="A3" s="32" t="s">
        <v>15</v>
      </c>
      <c r="B3" s="38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16" ht="27" x14ac:dyDescent="0.3">
      <c r="A4" s="24" t="s">
        <v>31</v>
      </c>
      <c r="B4" s="37"/>
      <c r="C4" s="37"/>
      <c r="D4" s="37"/>
      <c r="E4" s="37"/>
      <c r="F4" s="37"/>
      <c r="G4" s="37"/>
      <c r="H4" s="37"/>
      <c r="I4" s="37"/>
      <c r="J4" s="37">
        <v>1445.1666700000001</v>
      </c>
      <c r="K4" s="37"/>
      <c r="L4" s="37"/>
      <c r="M4" s="37"/>
      <c r="N4" s="37"/>
      <c r="O4" s="37"/>
      <c r="P4" s="25">
        <v>1445.1666700000001</v>
      </c>
    </row>
    <row r="5" spans="1:16" ht="40.200000000000003" x14ac:dyDescent="0.3">
      <c r="A5" s="24" t="s">
        <v>32</v>
      </c>
      <c r="B5" s="37"/>
      <c r="C5" s="37"/>
      <c r="D5" s="37"/>
      <c r="E5" s="37"/>
      <c r="F5" s="37"/>
      <c r="G5" s="37"/>
      <c r="H5" s="37"/>
      <c r="I5" s="37">
        <v>5839</v>
      </c>
      <c r="J5" s="37">
        <v>486.66667000000001</v>
      </c>
      <c r="K5" s="37"/>
      <c r="L5" s="37"/>
      <c r="M5" s="37"/>
      <c r="N5" s="37"/>
      <c r="O5" s="37"/>
      <c r="P5" s="25">
        <v>6325.6666699999996</v>
      </c>
    </row>
    <row r="6" spans="1:16" ht="27" x14ac:dyDescent="0.3">
      <c r="A6" s="24" t="s">
        <v>33</v>
      </c>
      <c r="B6" s="37">
        <v>350</v>
      </c>
      <c r="C6" s="37"/>
      <c r="D6" s="37"/>
      <c r="E6" s="37"/>
      <c r="F6" s="37"/>
      <c r="G6" s="37"/>
      <c r="H6" s="37"/>
      <c r="I6" s="37"/>
      <c r="J6" s="37">
        <v>197.53333000000001</v>
      </c>
      <c r="K6" s="37"/>
      <c r="L6" s="37"/>
      <c r="M6" s="37"/>
      <c r="N6" s="37"/>
      <c r="O6" s="37"/>
      <c r="P6" s="25">
        <v>547.53332999999998</v>
      </c>
    </row>
    <row r="7" spans="1:16" ht="66.599999999999994" x14ac:dyDescent="0.3">
      <c r="A7" s="24" t="s">
        <v>34</v>
      </c>
      <c r="B7" s="37">
        <v>49614.897380000002</v>
      </c>
      <c r="C7" s="37"/>
      <c r="D7" s="37"/>
      <c r="E7" s="37"/>
      <c r="F7" s="37"/>
      <c r="G7" s="37"/>
      <c r="H7" s="37"/>
      <c r="I7" s="37">
        <v>1500</v>
      </c>
      <c r="J7" s="37">
        <v>13851.6428</v>
      </c>
      <c r="K7" s="37"/>
      <c r="L7" s="37"/>
      <c r="M7" s="37"/>
      <c r="N7" s="37"/>
      <c r="O7" s="37"/>
      <c r="P7" s="25">
        <v>64966.540180000004</v>
      </c>
    </row>
    <row r="8" spans="1:16" ht="79.8" x14ac:dyDescent="0.3">
      <c r="A8" s="24" t="s">
        <v>35</v>
      </c>
      <c r="B8" s="37">
        <v>111.5</v>
      </c>
      <c r="C8" s="37"/>
      <c r="D8" s="37">
        <v>65.599999999999994</v>
      </c>
      <c r="E8" s="37">
        <v>127.1</v>
      </c>
      <c r="F8" s="37"/>
      <c r="G8" s="37">
        <v>45.1</v>
      </c>
      <c r="H8" s="37"/>
      <c r="I8" s="37"/>
      <c r="J8" s="37">
        <v>27.731999999999999</v>
      </c>
      <c r="K8" s="37">
        <v>3.1080000000000001</v>
      </c>
      <c r="L8" s="37"/>
      <c r="M8" s="37"/>
      <c r="N8" s="37">
        <v>12.3</v>
      </c>
      <c r="O8" s="37"/>
      <c r="P8" s="25">
        <v>392.44</v>
      </c>
    </row>
    <row r="9" spans="1:16" ht="79.8" x14ac:dyDescent="0.3">
      <c r="A9" s="24" t="s">
        <v>36</v>
      </c>
      <c r="B9" s="37"/>
      <c r="C9" s="37"/>
      <c r="D9" s="37"/>
      <c r="E9" s="37"/>
      <c r="F9" s="37"/>
      <c r="G9" s="37"/>
      <c r="H9" s="37"/>
      <c r="I9" s="37">
        <v>48</v>
      </c>
      <c r="J9" s="37"/>
      <c r="K9" s="37"/>
      <c r="L9" s="37"/>
      <c r="M9" s="37"/>
      <c r="N9" s="37"/>
      <c r="O9" s="37"/>
      <c r="P9" s="25">
        <v>48</v>
      </c>
    </row>
    <row r="10" spans="1:16" ht="79.8" x14ac:dyDescent="0.3">
      <c r="A10" s="24" t="s">
        <v>37</v>
      </c>
      <c r="B10" s="37">
        <v>465.3</v>
      </c>
      <c r="C10" s="37"/>
      <c r="D10" s="37"/>
      <c r="E10" s="37"/>
      <c r="F10" s="37"/>
      <c r="G10" s="37"/>
      <c r="H10" s="37"/>
      <c r="I10" s="37">
        <v>60</v>
      </c>
      <c r="J10" s="37">
        <v>76.843999999999994</v>
      </c>
      <c r="K10" s="37"/>
      <c r="L10" s="37"/>
      <c r="M10" s="37"/>
      <c r="N10" s="37"/>
      <c r="O10" s="37"/>
      <c r="P10" s="25">
        <v>602.14400000000001</v>
      </c>
    </row>
    <row r="11" spans="1:16" ht="132.6" x14ac:dyDescent="0.3">
      <c r="A11" s="24" t="s">
        <v>38</v>
      </c>
      <c r="B11" s="37"/>
      <c r="C11" s="37">
        <v>-7.4474400000000003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25">
        <v>-7.4474400000000003</v>
      </c>
    </row>
    <row r="12" spans="1:16" ht="66.599999999999994" x14ac:dyDescent="0.3">
      <c r="A12" s="24" t="s">
        <v>39</v>
      </c>
      <c r="B12" s="37"/>
      <c r="C12" s="37">
        <v>8652.5</v>
      </c>
      <c r="D12" s="37"/>
      <c r="E12" s="37"/>
      <c r="F12" s="37"/>
      <c r="G12" s="37"/>
      <c r="H12" s="37"/>
      <c r="I12" s="37"/>
      <c r="J12" s="37"/>
      <c r="K12" s="37">
        <v>779.33299999999997</v>
      </c>
      <c r="L12" s="37"/>
      <c r="M12" s="37"/>
      <c r="N12" s="37"/>
      <c r="O12" s="37">
        <v>1368.461</v>
      </c>
      <c r="P12" s="25">
        <v>10800.294</v>
      </c>
    </row>
    <row r="13" spans="1:16" ht="53.4" x14ac:dyDescent="0.3">
      <c r="A13" s="24" t="s">
        <v>40</v>
      </c>
      <c r="B13" s="37"/>
      <c r="C13" s="37"/>
      <c r="D13" s="37"/>
      <c r="E13" s="37"/>
      <c r="F13" s="37"/>
      <c r="G13" s="37"/>
      <c r="H13" s="37"/>
      <c r="I13" s="37"/>
      <c r="J13" s="37">
        <v>37993</v>
      </c>
      <c r="K13" s="37"/>
      <c r="L13" s="37"/>
      <c r="M13" s="37"/>
      <c r="N13" s="37"/>
      <c r="O13" s="37"/>
      <c r="P13" s="25">
        <v>37993</v>
      </c>
    </row>
    <row r="14" spans="1:16" ht="106.2" x14ac:dyDescent="0.3">
      <c r="A14" s="24" t="s">
        <v>41</v>
      </c>
      <c r="B14" s="37"/>
      <c r="C14" s="37"/>
      <c r="D14" s="37">
        <v>892.5</v>
      </c>
      <c r="E14" s="37">
        <v>335.15</v>
      </c>
      <c r="F14" s="37">
        <v>153.80000000000001</v>
      </c>
      <c r="G14" s="37">
        <v>642.75</v>
      </c>
      <c r="H14" s="37">
        <v>223.8</v>
      </c>
      <c r="I14" s="37">
        <v>67.55</v>
      </c>
      <c r="J14" s="37">
        <v>1192.3499999999999</v>
      </c>
      <c r="K14" s="37">
        <v>196.5</v>
      </c>
      <c r="L14" s="37">
        <v>373.25</v>
      </c>
      <c r="M14" s="37">
        <v>317.10000000000002</v>
      </c>
      <c r="N14" s="37">
        <v>366.1</v>
      </c>
      <c r="O14" s="37">
        <v>161.85</v>
      </c>
      <c r="P14" s="25">
        <v>4922.7</v>
      </c>
    </row>
    <row r="15" spans="1:16" x14ac:dyDescent="0.3">
      <c r="A15" s="24" t="s">
        <v>42</v>
      </c>
      <c r="B15" s="37">
        <v>50541.697379999998</v>
      </c>
      <c r="C15" s="37">
        <v>8645.0525600000001</v>
      </c>
      <c r="D15" s="37">
        <v>958.1</v>
      </c>
      <c r="E15" s="37">
        <v>462.25</v>
      </c>
      <c r="F15" s="37">
        <v>153.80000000000001</v>
      </c>
      <c r="G15" s="37">
        <v>687.85</v>
      </c>
      <c r="H15" s="37">
        <v>223.8</v>
      </c>
      <c r="I15" s="37">
        <v>7514.55</v>
      </c>
      <c r="J15" s="37">
        <v>55270.935469999997</v>
      </c>
      <c r="K15" s="37">
        <v>978.94100000000003</v>
      </c>
      <c r="L15" s="37">
        <v>373.25</v>
      </c>
      <c r="M15" s="37">
        <v>317.10000000000002</v>
      </c>
      <c r="N15" s="37">
        <v>378.4</v>
      </c>
      <c r="O15" s="37">
        <v>1530.3109999999999</v>
      </c>
      <c r="P15" s="25">
        <v>128036.03741</v>
      </c>
    </row>
    <row r="17" spans="1:2" x14ac:dyDescent="0.3">
      <c r="A17" s="34" t="s">
        <v>30</v>
      </c>
      <c r="B17" s="33">
        <f>Учреждения!B57+'Муниципальные районы'!P15</f>
        <v>1450443.6741000002</v>
      </c>
    </row>
    <row r="18" spans="1:2" ht="32.25" customHeight="1" x14ac:dyDescent="0.3">
      <c r="A18" s="34" t="str">
        <f>CONCATENATE("Остатки бюджетных средств на ",C2,"г.")</f>
        <v>Остатки бюджетных средств на 26.01.2018г.</v>
      </c>
      <c r="B18" s="33">
        <v>2143075.4</v>
      </c>
    </row>
  </sheetData>
  <pageMargins left="0.23622047244094491" right="0.23622047244094491" top="0.74803149606299213" bottom="0.74803149606299213" header="0.31496062992125984" footer="0.31496062992125984"/>
  <pageSetup paperSize="9" scale="62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2018-01-28T23:00:15Z</dcterms:modified>
</cp:coreProperties>
</file>