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Учреждения!$20:$21</definedName>
    <definedName name="_xlnm.Print_Area" localSheetId="1">'Муниципальные районы'!$A$1:$P$22</definedName>
    <definedName name="_xlnm.Print_Area" localSheetId="0">Учреждения!$A$1:$E$62</definedName>
  </definedNames>
  <calcPr calcId="162913" refMode="R1C1"/>
</workbook>
</file>

<file path=xl/calcChain.xml><?xml version="1.0" encoding="utf-8"?>
<calcChain xmlns="http://schemas.openxmlformats.org/spreadsheetml/2006/main">
  <c r="E18" i="1" l="1"/>
  <c r="E8" i="1" s="1"/>
  <c r="E9" i="1"/>
  <c r="B21" i="2"/>
  <c r="E13" i="1"/>
  <c r="E11" i="1"/>
  <c r="E12" i="1"/>
  <c r="E14" i="1"/>
  <c r="E10" i="1"/>
  <c r="E17" i="1"/>
  <c r="E16" i="1"/>
  <c r="E15" i="1"/>
  <c r="B20" i="2"/>
  <c r="A2" i="2" l="1"/>
  <c r="B2" i="2" s="1"/>
  <c r="C2" i="2" s="1"/>
  <c r="A2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<sst xmlns="http://schemas.openxmlformats.org/spreadsheetml/2006/main" count="96" uniqueCount="95">
  <si>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</si>
  <si>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</si>
  <si>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</si>
  <si>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</si>
  <si>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</si>
  <si>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</si>
  <si>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</si>
  <si>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</si>
  <si>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</si>
  <si>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</si>
  <si>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</si>
  <si>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</si>
  <si>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</si>
  <si>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</si>
  <si>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</si>
  <si>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</si>
  <si>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</si>
  <si>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</si>
  <si>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</si>
  <si>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</si>
  <si>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</si>
  <si>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</si>
  <si>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</si>
  <si>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</si>
  <si>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</si>
  <si>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</si>
  <si>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</si>
  <si>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</si>
  <si>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</si>
  <si>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</si>
  <si>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</si>
  <si>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</si>
  <si>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</si>
  <si>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</si>
  <si>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</si>
  <si>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</si>
  <si>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</si>
  <si>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</si>
  <si>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</si>
  <si>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</si>
  <si>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</si>
  <si>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</si>
  <si>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</si>
  <si>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</si>
  <si>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Осуществление первичного воинского учета на территориях, где отсутствуют военные комиссариаты</t>
  </si>
  <si>
    <t>Всего:</t>
  </si>
  <si>
    <t>08.02.2018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</si>
  <si>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</si>
  <si>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</si>
  <si>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</si>
  <si>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</si>
  <si>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</si>
  <si>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</si>
  <si>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</si>
  <si>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</si>
  <si>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</si>
  <si>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</si>
  <si>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</si>
  <si>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</si>
  <si>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</si>
  <si>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</si>
  <si>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</si>
  <si>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</si>
  <si>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</si>
  <si>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</si>
  <si>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</si>
  <si>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</si>
  <si>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</si>
  <si>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</si>
  <si>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</si>
  <si>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</si>
  <si>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</si>
  <si>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</si>
  <si>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</si>
  <si>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</si>
  <si>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</si>
  <si>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</si>
  <si>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</si>
  <si>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</si>
  <si>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</si>
  <si>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</si>
  <si>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</si>
  <si>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</si>
  <si>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</si>
  <si>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Агентство приоритетных проектов развития Камчатского края</t>
  </si>
  <si>
    <t>ИТОГО</t>
  </si>
  <si>
    <t>02.02.2018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</si>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</sst>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Normal="100" zoomScaleSheetLayoutView="100" workbookViewId="0">
      <selection activeCell="E19" sqref="E1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1" t="s">
        <v>0</v>
      </c>
      <c r="B1" s="41"/>
      <c r="C1" s="41"/>
      <c r="D1" s="41"/>
      <c r="E1" s="41"/>
      <c r="F1" s="30" t="s">
        <v>86</v>
      </c>
      <c r="G1" s="31" t="str">
        <f>TEXT(F1,"[$-FC19]ДД ММММ")</f>
        <v>02 февраля</v>
      </c>
      <c r="H1" s="31" t="str">
        <f>TEXT(F1,"[$-FC19]ДД.ММ.ГГГ \г")</f>
        <v>02.02.2018 г</v>
      </c>
    </row>
    <row r="2" spans="1:9" ht="15.6" x14ac:dyDescent="0.3">
      <c r="A2" s="41" t="str">
        <f>CONCATENATE("с ",G1," по ",G2,"ода")</f>
        <v>с 02 февраля по 08 февраля 2018 года</v>
      </c>
      <c r="B2" s="41"/>
      <c r="C2" s="41"/>
      <c r="D2" s="41"/>
      <c r="E2" s="41"/>
      <c r="F2" s="30" t="s">
        <v>46</v>
      </c>
      <c r="G2" s="31" t="str">
        <f>TEXT(F2,"[$-FC19]ДД ММММ ГГГ \г")</f>
        <v>08 февраля 2018 г</v>
      </c>
      <c r="H2" s="31" t="str">
        <f>TEXT(F2,"[$-FC19]ДД.ММ.ГГГ \г")</f>
        <v>08.02.2018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2" t="str">
        <f>CONCATENATE("Остатки средств на ",H1,".")</f>
        <v>Остатки средств на 02.02.2018 г.</v>
      </c>
      <c r="B5" s="43"/>
      <c r="C5" s="43"/>
      <c r="D5" s="44"/>
      <c r="E5" s="8">
        <v>1529098.8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1" t="s">
        <v>2</v>
      </c>
      <c r="B7" s="52"/>
      <c r="C7" s="52"/>
      <c r="D7" s="52"/>
      <c r="E7" s="13"/>
    </row>
    <row r="8" spans="1:9" x14ac:dyDescent="0.3">
      <c r="A8" s="46" t="s">
        <v>3</v>
      </c>
      <c r="B8" s="52"/>
      <c r="C8" s="52"/>
      <c r="D8" s="52"/>
      <c r="E8" s="9">
        <f>E18-E9</f>
        <v>292251.23052999988</v>
      </c>
    </row>
    <row r="9" spans="1:9" x14ac:dyDescent="0.3">
      <c r="A9" s="53" t="s">
        <v>4</v>
      </c>
      <c r="B9" s="52"/>
      <c r="C9" s="52"/>
      <c r="D9" s="52"/>
      <c r="E9" s="14">
        <f>SUM(E10:E17)</f>
        <v>26969.3</v>
      </c>
    </row>
    <row r="10" spans="1:9" x14ac:dyDescent="0.3">
      <c r="A10" s="53" t="s">
        <v>87</v>
      </c>
      <c r="B10" s="52"/>
      <c r="C10" s="52"/>
      <c r="D10" s="52"/>
      <c r="E10" s="14">
        <f>40+431.1+91.2+1.5+41.8</f>
        <v>605.6</v>
      </c>
    </row>
    <row r="11" spans="1:9" ht="27.6" customHeight="1" x14ac:dyDescent="0.3">
      <c r="A11" s="53" t="s">
        <v>88</v>
      </c>
      <c r="B11" s="52"/>
      <c r="C11" s="52"/>
      <c r="D11" s="52"/>
      <c r="E11" s="14">
        <f>10.3+118.3+960.7+686.3+835.8</f>
        <v>2611.3999999999996</v>
      </c>
    </row>
    <row r="12" spans="1:9" ht="26.4" customHeight="1" x14ac:dyDescent="0.3">
      <c r="A12" s="53" t="s">
        <v>89</v>
      </c>
      <c r="B12" s="52"/>
      <c r="C12" s="52"/>
      <c r="D12" s="52"/>
      <c r="E12" s="14">
        <f>8665.3+9570.6</f>
        <v>18235.900000000001</v>
      </c>
    </row>
    <row r="13" spans="1:9" ht="27.6" customHeight="1" x14ac:dyDescent="0.3">
      <c r="A13" s="53" t="s">
        <v>90</v>
      </c>
      <c r="B13" s="52"/>
      <c r="C13" s="52"/>
      <c r="D13" s="52"/>
      <c r="E13" s="14">
        <f>281.7+733.9+1208.9</f>
        <v>2224.5</v>
      </c>
    </row>
    <row r="14" spans="1:9" ht="30.6" customHeight="1" x14ac:dyDescent="0.3">
      <c r="A14" s="53" t="s">
        <v>91</v>
      </c>
      <c r="B14" s="52"/>
      <c r="C14" s="52"/>
      <c r="D14" s="52"/>
      <c r="E14" s="14">
        <f>416.5+369.6</f>
        <v>786.1</v>
      </c>
    </row>
    <row r="15" spans="1:9" ht="40.799999999999997" customHeight="1" x14ac:dyDescent="0.3">
      <c r="A15" s="53" t="s">
        <v>92</v>
      </c>
      <c r="B15" s="52"/>
      <c r="C15" s="52"/>
      <c r="D15" s="52"/>
      <c r="E15" s="14">
        <f>41.4</f>
        <v>41.4</v>
      </c>
    </row>
    <row r="16" spans="1:9" ht="29.4" customHeight="1" x14ac:dyDescent="0.3">
      <c r="A16" s="53" t="s">
        <v>93</v>
      </c>
      <c r="B16" s="52"/>
      <c r="C16" s="52"/>
      <c r="D16" s="52"/>
      <c r="E16" s="14">
        <f>2.8</f>
        <v>2.8</v>
      </c>
    </row>
    <row r="17" spans="1:5" ht="42" customHeight="1" x14ac:dyDescent="0.3">
      <c r="A17" s="53" t="s">
        <v>94</v>
      </c>
      <c r="B17" s="52"/>
      <c r="C17" s="52"/>
      <c r="D17" s="52"/>
      <c r="E17" s="14">
        <f>2461.6</f>
        <v>2461.6</v>
      </c>
    </row>
    <row r="18" spans="1:5" x14ac:dyDescent="0.3">
      <c r="A18" s="45" t="s">
        <v>5</v>
      </c>
      <c r="B18" s="46"/>
      <c r="C18" s="46"/>
      <c r="D18" s="46"/>
      <c r="E18" s="13">
        <f>'Муниципальные районы'!B21-Учреждения!E5+'Муниципальные районы'!B20</f>
        <v>319220.53052999987</v>
      </c>
    </row>
    <row r="19" spans="1:5" x14ac:dyDescent="0.3">
      <c r="A19" s="15"/>
      <c r="B19" s="16"/>
      <c r="C19" s="16"/>
      <c r="D19" s="6"/>
      <c r="E19" s="17"/>
    </row>
    <row r="20" spans="1:5" x14ac:dyDescent="0.3">
      <c r="A20" s="47" t="s">
        <v>14</v>
      </c>
      <c r="B20" s="49" t="s">
        <v>6</v>
      </c>
      <c r="C20" s="50" t="s">
        <v>7</v>
      </c>
      <c r="D20" s="50"/>
      <c r="E20" s="50"/>
    </row>
    <row r="21" spans="1:5" ht="82.8" x14ac:dyDescent="0.3">
      <c r="A21" s="48"/>
      <c r="B21" s="49"/>
      <c r="C21" s="18" t="s">
        <v>8</v>
      </c>
      <c r="D21" s="18" t="s">
        <v>9</v>
      </c>
      <c r="E21" s="18" t="s">
        <v>10</v>
      </c>
    </row>
    <row r="22" spans="1:5" x14ac:dyDescent="0.3">
      <c r="A22" s="19" t="s">
        <v>47</v>
      </c>
      <c r="B22" s="20">
        <v>112</v>
      </c>
      <c r="C22" s="20"/>
      <c r="D22" s="20"/>
      <c r="E22" s="20"/>
    </row>
    <row r="23" spans="1:5" x14ac:dyDescent="0.3">
      <c r="A23" s="19" t="s">
        <v>48</v>
      </c>
      <c r="B23" s="20">
        <v>7472.5368399999998</v>
      </c>
      <c r="C23" s="20">
        <v>1225.0588299999999</v>
      </c>
      <c r="D23" s="20">
        <v>1313.46777</v>
      </c>
      <c r="E23" s="20"/>
    </row>
    <row r="24" spans="1:5" ht="27.6" x14ac:dyDescent="0.3">
      <c r="A24" s="19" t="s">
        <v>49</v>
      </c>
      <c r="B24" s="20">
        <v>6484.5412299999998</v>
      </c>
      <c r="C24" s="20">
        <v>2162.1521299999999</v>
      </c>
      <c r="D24" s="20">
        <v>364.75196999999997</v>
      </c>
      <c r="E24" s="20"/>
    </row>
    <row r="25" spans="1:5" x14ac:dyDescent="0.3">
      <c r="A25" s="19" t="s">
        <v>50</v>
      </c>
      <c r="B25" s="20">
        <v>2150.4</v>
      </c>
      <c r="C25" s="20">
        <v>1130</v>
      </c>
      <c r="D25" s="20">
        <v>570</v>
      </c>
      <c r="E25" s="20"/>
    </row>
    <row r="26" spans="1:5" x14ac:dyDescent="0.3">
      <c r="A26" s="19" t="s">
        <v>51</v>
      </c>
      <c r="B26" s="20">
        <v>39508.091520000002</v>
      </c>
      <c r="C26" s="20"/>
      <c r="D26" s="20"/>
      <c r="E26" s="20"/>
    </row>
    <row r="27" spans="1:5" ht="27.6" x14ac:dyDescent="0.3">
      <c r="A27" s="19" t="s">
        <v>52</v>
      </c>
      <c r="B27" s="20">
        <v>15132.356</v>
      </c>
      <c r="C27" s="20"/>
      <c r="D27" s="20"/>
      <c r="E27" s="20">
        <v>4.0000000000000002E-4</v>
      </c>
    </row>
    <row r="28" spans="1:5" x14ac:dyDescent="0.3">
      <c r="A28" s="19" t="s">
        <v>53</v>
      </c>
      <c r="B28" s="20">
        <v>6978.5280000000002</v>
      </c>
      <c r="C28" s="20">
        <v>4410</v>
      </c>
      <c r="D28" s="20">
        <v>1199.25</v>
      </c>
      <c r="E28" s="20"/>
    </row>
    <row r="29" spans="1:5" x14ac:dyDescent="0.3">
      <c r="A29" s="19" t="s">
        <v>54</v>
      </c>
      <c r="B29" s="20">
        <v>32068.845549999998</v>
      </c>
      <c r="C29" s="20">
        <v>125</v>
      </c>
      <c r="D29" s="20"/>
      <c r="E29" s="20">
        <v>152.94431</v>
      </c>
    </row>
    <row r="30" spans="1:5" x14ac:dyDescent="0.3">
      <c r="A30" s="19" t="s">
        <v>55</v>
      </c>
      <c r="B30" s="20">
        <v>93761.082609999998</v>
      </c>
      <c r="C30" s="20">
        <v>704.22847000000002</v>
      </c>
      <c r="D30" s="20">
        <v>2316.19364</v>
      </c>
      <c r="E30" s="20">
        <v>11929.38752</v>
      </c>
    </row>
    <row r="31" spans="1:5" x14ac:dyDescent="0.3">
      <c r="A31" s="19" t="s">
        <v>56</v>
      </c>
      <c r="B31" s="20">
        <v>159509.08571000001</v>
      </c>
      <c r="C31" s="20"/>
      <c r="D31" s="20">
        <v>4275</v>
      </c>
      <c r="E31" s="20">
        <v>113169.47113000001</v>
      </c>
    </row>
    <row r="32" spans="1:5" x14ac:dyDescent="0.3">
      <c r="A32" s="19" t="s">
        <v>57</v>
      </c>
      <c r="B32" s="20">
        <v>16629.146000000001</v>
      </c>
      <c r="C32" s="20"/>
      <c r="D32" s="20"/>
      <c r="E32" s="20"/>
    </row>
    <row r="33" spans="1:5" ht="27.6" x14ac:dyDescent="0.3">
      <c r="A33" s="19" t="s">
        <v>58</v>
      </c>
      <c r="B33" s="20">
        <v>84947.577269999994</v>
      </c>
      <c r="C33" s="20">
        <v>45800</v>
      </c>
      <c r="D33" s="20">
        <v>30550</v>
      </c>
      <c r="E33" s="20"/>
    </row>
    <row r="34" spans="1:5" x14ac:dyDescent="0.3">
      <c r="A34" s="19" t="s">
        <v>59</v>
      </c>
      <c r="B34" s="20">
        <v>105.33963</v>
      </c>
      <c r="C34" s="20"/>
      <c r="D34" s="20">
        <v>70</v>
      </c>
      <c r="E34" s="20"/>
    </row>
    <row r="35" spans="1:5" x14ac:dyDescent="0.3">
      <c r="A35" s="19" t="s">
        <v>60</v>
      </c>
      <c r="B35" s="20">
        <v>2174.0568499999999</v>
      </c>
      <c r="C35" s="20">
        <v>6.2891199999999996</v>
      </c>
      <c r="D35" s="20">
        <v>76.59151</v>
      </c>
      <c r="E35" s="20"/>
    </row>
    <row r="36" spans="1:5" x14ac:dyDescent="0.3">
      <c r="A36" s="19" t="s">
        <v>61</v>
      </c>
      <c r="B36" s="20">
        <v>496.48264999999998</v>
      </c>
      <c r="C36" s="20"/>
      <c r="D36" s="20"/>
      <c r="E36" s="20"/>
    </row>
    <row r="37" spans="1:5" ht="27.6" x14ac:dyDescent="0.3">
      <c r="A37" s="19" t="s">
        <v>62</v>
      </c>
      <c r="B37" s="20">
        <v>16663.610980000001</v>
      </c>
      <c r="C37" s="20">
        <v>6788.5969999999998</v>
      </c>
      <c r="D37" s="20">
        <v>2906.0250000000001</v>
      </c>
      <c r="E37" s="20">
        <v>2732.58986</v>
      </c>
    </row>
    <row r="38" spans="1:5" x14ac:dyDescent="0.3">
      <c r="A38" s="19" t="s">
        <v>63</v>
      </c>
      <c r="B38" s="20">
        <v>176.30464000000001</v>
      </c>
      <c r="C38" s="20"/>
      <c r="D38" s="20"/>
      <c r="E38" s="20"/>
    </row>
    <row r="39" spans="1:5" x14ac:dyDescent="0.3">
      <c r="A39" s="19" t="s">
        <v>64</v>
      </c>
      <c r="B39" s="20">
        <v>47668.459510000001</v>
      </c>
      <c r="C39" s="20">
        <v>4000</v>
      </c>
      <c r="D39" s="20">
        <v>1407.74929</v>
      </c>
      <c r="E39" s="20"/>
    </row>
    <row r="40" spans="1:5" x14ac:dyDescent="0.3">
      <c r="A40" s="19" t="s">
        <v>65</v>
      </c>
      <c r="B40" s="20">
        <v>5562</v>
      </c>
      <c r="C40" s="20">
        <v>815</v>
      </c>
      <c r="D40" s="20">
        <v>682</v>
      </c>
      <c r="E40" s="20"/>
    </row>
    <row r="41" spans="1:5" x14ac:dyDescent="0.3">
      <c r="A41" s="19" t="s">
        <v>66</v>
      </c>
      <c r="B41" s="20">
        <v>3740</v>
      </c>
      <c r="C41" s="20">
        <v>2500</v>
      </c>
      <c r="D41" s="20">
        <v>900</v>
      </c>
      <c r="E41" s="20"/>
    </row>
    <row r="42" spans="1:5" x14ac:dyDescent="0.3">
      <c r="A42" s="19" t="s">
        <v>67</v>
      </c>
      <c r="B42" s="20">
        <v>233</v>
      </c>
      <c r="C42" s="20"/>
      <c r="D42" s="20"/>
      <c r="E42" s="20"/>
    </row>
    <row r="43" spans="1:5" x14ac:dyDescent="0.3">
      <c r="A43" s="19" t="s">
        <v>68</v>
      </c>
      <c r="B43" s="20">
        <v>582.70000000000005</v>
      </c>
      <c r="C43" s="20"/>
      <c r="D43" s="20"/>
      <c r="E43" s="20"/>
    </row>
    <row r="44" spans="1:5" x14ac:dyDescent="0.3">
      <c r="A44" s="19" t="s">
        <v>69</v>
      </c>
      <c r="B44" s="20">
        <v>1301</v>
      </c>
      <c r="C44" s="20">
        <v>1000</v>
      </c>
      <c r="D44" s="20"/>
      <c r="E44" s="20"/>
    </row>
    <row r="45" spans="1:5" x14ac:dyDescent="0.3">
      <c r="A45" s="19" t="s">
        <v>70</v>
      </c>
      <c r="B45" s="20">
        <v>234.78976</v>
      </c>
      <c r="C45" s="20"/>
      <c r="D45" s="20"/>
      <c r="E45" s="20"/>
    </row>
    <row r="46" spans="1:5" x14ac:dyDescent="0.3">
      <c r="A46" s="19" t="s">
        <v>71</v>
      </c>
      <c r="B46" s="20">
        <v>1150</v>
      </c>
      <c r="C46" s="20">
        <v>800</v>
      </c>
      <c r="D46" s="20">
        <v>250</v>
      </c>
      <c r="E46" s="20"/>
    </row>
    <row r="47" spans="1:5" x14ac:dyDescent="0.3">
      <c r="A47" s="19" t="s">
        <v>72</v>
      </c>
      <c r="B47" s="20">
        <v>720.51433999999995</v>
      </c>
      <c r="C47" s="20"/>
      <c r="D47" s="20"/>
      <c r="E47" s="20"/>
    </row>
    <row r="48" spans="1:5" x14ac:dyDescent="0.3">
      <c r="A48" s="19" t="s">
        <v>73</v>
      </c>
      <c r="B48" s="20">
        <v>12461.06602</v>
      </c>
      <c r="C48" s="20">
        <v>12000</v>
      </c>
      <c r="D48" s="20"/>
      <c r="E48" s="20"/>
    </row>
    <row r="49" spans="1:5" ht="27.6" x14ac:dyDescent="0.3">
      <c r="A49" s="19" t="s">
        <v>74</v>
      </c>
      <c r="B49" s="20">
        <v>182.96231</v>
      </c>
      <c r="C49" s="20">
        <v>130.78210999999999</v>
      </c>
      <c r="D49" s="20">
        <v>52.180199999999999</v>
      </c>
      <c r="E49" s="20"/>
    </row>
    <row r="50" spans="1:5" x14ac:dyDescent="0.3">
      <c r="A50" s="19" t="s">
        <v>75</v>
      </c>
      <c r="B50" s="20">
        <v>37</v>
      </c>
      <c r="C50" s="20"/>
      <c r="D50" s="20"/>
      <c r="E50" s="20"/>
    </row>
    <row r="51" spans="1:5" x14ac:dyDescent="0.3">
      <c r="A51" s="19" t="s">
        <v>76</v>
      </c>
      <c r="B51" s="20">
        <v>5703.0415000000003</v>
      </c>
      <c r="C51" s="20"/>
      <c r="D51" s="20"/>
      <c r="E51" s="20"/>
    </row>
    <row r="52" spans="1:5" x14ac:dyDescent="0.3">
      <c r="A52" s="19" t="s">
        <v>77</v>
      </c>
      <c r="B52" s="20">
        <v>1150</v>
      </c>
      <c r="C52" s="20"/>
      <c r="D52" s="20"/>
      <c r="E52" s="20"/>
    </row>
    <row r="53" spans="1:5" x14ac:dyDescent="0.3">
      <c r="A53" s="19" t="s">
        <v>78</v>
      </c>
      <c r="B53" s="20">
        <v>5575.2190000000001</v>
      </c>
      <c r="C53" s="20">
        <v>3721.9861700000001</v>
      </c>
      <c r="D53" s="20">
        <v>1282.5173400000001</v>
      </c>
      <c r="E53" s="20"/>
    </row>
    <row r="54" spans="1:5" x14ac:dyDescent="0.3">
      <c r="A54" s="19" t="s">
        <v>79</v>
      </c>
      <c r="B54" s="20">
        <v>1645.1697999999999</v>
      </c>
      <c r="C54" s="20">
        <v>270</v>
      </c>
      <c r="D54" s="20">
        <v>194.6721</v>
      </c>
      <c r="E54" s="20"/>
    </row>
    <row r="55" spans="1:5" x14ac:dyDescent="0.3">
      <c r="A55" s="19" t="s">
        <v>80</v>
      </c>
      <c r="B55" s="20">
        <v>3056.732</v>
      </c>
      <c r="C55" s="20">
        <v>100</v>
      </c>
      <c r="D55" s="20"/>
      <c r="E55" s="20"/>
    </row>
    <row r="56" spans="1:5" x14ac:dyDescent="0.3">
      <c r="A56" s="19" t="s">
        <v>81</v>
      </c>
      <c r="B56" s="20">
        <v>1980.0696</v>
      </c>
      <c r="C56" s="20">
        <v>1574.37</v>
      </c>
      <c r="D56" s="20">
        <v>376.59960000000001</v>
      </c>
      <c r="E56" s="20"/>
    </row>
    <row r="57" spans="1:5" x14ac:dyDescent="0.3">
      <c r="A57" s="19" t="s">
        <v>82</v>
      </c>
      <c r="B57" s="20">
        <v>4011.4022199999999</v>
      </c>
      <c r="C57" s="20"/>
      <c r="D57" s="20">
        <v>90</v>
      </c>
      <c r="E57" s="20"/>
    </row>
    <row r="58" spans="1:5" x14ac:dyDescent="0.3">
      <c r="A58" s="19" t="s">
        <v>83</v>
      </c>
      <c r="B58" s="20">
        <v>109.03306000000001</v>
      </c>
      <c r="C58" s="20"/>
      <c r="D58" s="20"/>
      <c r="E58" s="20"/>
    </row>
    <row r="59" spans="1:5" x14ac:dyDescent="0.3">
      <c r="A59" s="19" t="s">
        <v>84</v>
      </c>
      <c r="B59" s="20">
        <v>780</v>
      </c>
      <c r="C59" s="20">
        <v>400</v>
      </c>
      <c r="D59" s="20">
        <v>120</v>
      </c>
      <c r="E59" s="20"/>
    </row>
    <row r="60" spans="1:5" s="55" customFormat="1" x14ac:dyDescent="0.3">
      <c r="A60" s="54" t="s">
        <v>85</v>
      </c>
      <c r="B60" s="21">
        <v>582254.1446</v>
      </c>
      <c r="C60" s="21">
        <v>89663.463829999993</v>
      </c>
      <c r="D60" s="21">
        <v>48996.998420000004</v>
      </c>
      <c r="E60" s="21">
        <v>127984.39322</v>
      </c>
    </row>
  </sheetData>
  <mergeCells count="18">
    <mergeCell ref="A16:D16"/>
    <mergeCell ref="A17:D17"/>
    <mergeCell ref="A1:E1"/>
    <mergeCell ref="A2:E2"/>
    <mergeCell ref="A5:D5"/>
    <mergeCell ref="A18:D18"/>
    <mergeCell ref="A20:A21"/>
    <mergeCell ref="B20:B21"/>
    <mergeCell ref="C20:E20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topLeftCell="A16" zoomScaleNormal="100" zoomScaleSheetLayoutView="100" workbookViewId="0">
      <selection activeCell="B22" sqref="B22"/>
    </sheetView>
  </sheetViews>
  <sheetFormatPr defaultRowHeight="14.4" x14ac:dyDescent="0.3"/>
  <cols>
    <col min="1" max="1" width="38.33203125" customWidth="1"/>
    <col min="2" max="2" width="13.109375" customWidth="1"/>
    <col min="3" max="3" width="13.88671875" customWidth="1"/>
    <col min="4" max="5" width="13.109375" customWidth="1"/>
    <col min="6" max="6" width="13" customWidth="1"/>
    <col min="7" max="8" width="13.33203125" customWidth="1"/>
    <col min="9" max="9" width="12.44140625" customWidth="1"/>
    <col min="10" max="10" width="12.6640625" customWidth="1"/>
    <col min="11" max="11" width="11" customWidth="1"/>
    <col min="12" max="12" width="13.44140625" customWidth="1"/>
    <col min="13" max="13" width="13" customWidth="1"/>
    <col min="14" max="14" width="13.21875" customWidth="1"/>
    <col min="15" max="15" width="13" customWidth="1"/>
    <col min="16" max="16" width="10.21875" customWidth="1"/>
  </cols>
  <sheetData>
    <row r="1" spans="1:16" s="28" customFormat="1" ht="15.6" x14ac:dyDescent="0.3">
      <c r="A1" s="39" t="s">
        <v>46</v>
      </c>
      <c r="C1" s="29" t="s">
        <v>13</v>
      </c>
    </row>
    <row r="2" spans="1:16" x14ac:dyDescent="0.3">
      <c r="A2" s="35" t="str">
        <f>TEXT(EndData2,"[$-FC19]ДД.ММ.ГГГ")</f>
        <v>08.02.2018</v>
      </c>
      <c r="B2" s="35">
        <f>A2+1</f>
        <v>43140</v>
      </c>
      <c r="C2" s="40" t="str">
        <f>TEXT(B2,"[$-FC19]ДД.ММ.ГГГ")</f>
        <v>09.02.2018</v>
      </c>
      <c r="P2" s="26" t="s">
        <v>12</v>
      </c>
    </row>
    <row r="3" spans="1:16" s="27" customFormat="1" ht="51.75" customHeight="1" x14ac:dyDescent="0.25">
      <c r="A3" s="32" t="s">
        <v>15</v>
      </c>
      <c r="B3" s="38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16" ht="40.200000000000003" x14ac:dyDescent="0.3">
      <c r="A4" s="24" t="s">
        <v>31</v>
      </c>
      <c r="B4" s="37"/>
      <c r="C4" s="37">
        <v>2963.4518800000001</v>
      </c>
      <c r="D4" s="37"/>
      <c r="E4" s="37"/>
      <c r="F4" s="37"/>
      <c r="G4" s="37"/>
      <c r="H4" s="37"/>
      <c r="I4" s="37"/>
      <c r="J4" s="37"/>
      <c r="K4" s="37">
        <v>8850.2499399999997</v>
      </c>
      <c r="L4" s="37"/>
      <c r="M4" s="37"/>
      <c r="N4" s="37"/>
      <c r="O4" s="37"/>
      <c r="P4" s="25">
        <v>11813.70182</v>
      </c>
    </row>
    <row r="5" spans="1:16" ht="79.8" x14ac:dyDescent="0.3">
      <c r="A5" s="24" t="s">
        <v>32</v>
      </c>
      <c r="B5" s="37">
        <v>185.46</v>
      </c>
      <c r="C5" s="37">
        <v>344.3</v>
      </c>
      <c r="D5" s="37"/>
      <c r="E5" s="37"/>
      <c r="F5" s="37"/>
      <c r="G5" s="37"/>
      <c r="H5" s="37">
        <v>41</v>
      </c>
      <c r="I5" s="37">
        <v>24.6</v>
      </c>
      <c r="J5" s="37">
        <v>77.224000000000004</v>
      </c>
      <c r="K5" s="37">
        <v>3.1080000000000001</v>
      </c>
      <c r="L5" s="37"/>
      <c r="M5" s="37"/>
      <c r="N5" s="37">
        <v>12.3</v>
      </c>
      <c r="O5" s="37"/>
      <c r="P5" s="25">
        <v>687.99199999999996</v>
      </c>
    </row>
    <row r="6" spans="1:16" ht="79.8" x14ac:dyDescent="0.3">
      <c r="A6" s="24" t="s">
        <v>33</v>
      </c>
      <c r="B6" s="37">
        <v>2420.41</v>
      </c>
      <c r="C6" s="37">
        <v>544.03425000000004</v>
      </c>
      <c r="D6" s="37">
        <v>150</v>
      </c>
      <c r="E6" s="37">
        <v>66.34</v>
      </c>
      <c r="F6" s="37">
        <v>75</v>
      </c>
      <c r="G6" s="37">
        <v>154.5</v>
      </c>
      <c r="H6" s="37">
        <v>4.9976700000000003</v>
      </c>
      <c r="I6" s="37">
        <v>61</v>
      </c>
      <c r="J6" s="37">
        <v>404.589</v>
      </c>
      <c r="K6" s="37">
        <v>205.22049999999999</v>
      </c>
      <c r="L6" s="37"/>
      <c r="M6" s="37">
        <v>155.02000000000001</v>
      </c>
      <c r="N6" s="37">
        <v>164.7</v>
      </c>
      <c r="O6" s="37">
        <v>103.83233</v>
      </c>
      <c r="P6" s="25">
        <v>4509.6437500000002</v>
      </c>
    </row>
    <row r="7" spans="1:16" ht="317.39999999999998" x14ac:dyDescent="0.3">
      <c r="A7" s="24" t="s">
        <v>34</v>
      </c>
      <c r="B7" s="37">
        <v>17110</v>
      </c>
      <c r="C7" s="37">
        <v>6367.6393399999997</v>
      </c>
      <c r="D7" s="37">
        <v>4200</v>
      </c>
      <c r="E7" s="37">
        <v>2000</v>
      </c>
      <c r="F7" s="37">
        <v>170</v>
      </c>
      <c r="G7" s="37">
        <v>2760</v>
      </c>
      <c r="H7" s="37">
        <v>1020.3442</v>
      </c>
      <c r="I7" s="37">
        <v>108</v>
      </c>
      <c r="J7" s="37">
        <v>5500</v>
      </c>
      <c r="K7" s="37">
        <v>1644.1669999999999</v>
      </c>
      <c r="L7" s="37">
        <v>500</v>
      </c>
      <c r="M7" s="37">
        <v>1426.8</v>
      </c>
      <c r="N7" s="37">
        <v>1787.55</v>
      </c>
      <c r="O7" s="37">
        <v>1245.325</v>
      </c>
      <c r="P7" s="25">
        <v>45839.825539999998</v>
      </c>
    </row>
    <row r="8" spans="1:16" ht="159" x14ac:dyDescent="0.3">
      <c r="A8" s="24" t="s">
        <v>35</v>
      </c>
      <c r="B8" s="37">
        <v>161305.99648999999</v>
      </c>
      <c r="C8" s="37">
        <v>89200</v>
      </c>
      <c r="D8" s="37">
        <v>23428.58</v>
      </c>
      <c r="E8" s="37">
        <v>15665</v>
      </c>
      <c r="F8" s="37">
        <v>6650</v>
      </c>
      <c r="G8" s="37">
        <v>22372.258000000002</v>
      </c>
      <c r="H8" s="37">
        <v>9505.9169999999995</v>
      </c>
      <c r="I8" s="37">
        <v>2535</v>
      </c>
      <c r="J8" s="37">
        <v>24687.91</v>
      </c>
      <c r="K8" s="37">
        <v>7725.5770000000002</v>
      </c>
      <c r="L8" s="37">
        <v>18711.385999999999</v>
      </c>
      <c r="M8" s="37">
        <v>13396.53</v>
      </c>
      <c r="N8" s="37">
        <v>16285.7</v>
      </c>
      <c r="O8" s="37">
        <v>13058.700999999999</v>
      </c>
      <c r="P8" s="25">
        <v>424528.55549</v>
      </c>
    </row>
    <row r="9" spans="1:16" ht="93" x14ac:dyDescent="0.3">
      <c r="A9" s="24" t="s">
        <v>36</v>
      </c>
      <c r="B9" s="37">
        <v>13510</v>
      </c>
      <c r="C9" s="37">
        <v>1950</v>
      </c>
      <c r="D9" s="37">
        <v>610.41399999999999</v>
      </c>
      <c r="E9" s="37">
        <v>800</v>
      </c>
      <c r="F9" s="37">
        <v>480</v>
      </c>
      <c r="G9" s="37">
        <v>1821.86</v>
      </c>
      <c r="H9" s="37">
        <v>1070</v>
      </c>
      <c r="I9" s="37">
        <v>70</v>
      </c>
      <c r="J9" s="37">
        <v>695</v>
      </c>
      <c r="K9" s="37">
        <v>850</v>
      </c>
      <c r="L9" s="37">
        <v>1774.09</v>
      </c>
      <c r="M9" s="37">
        <v>1106.5</v>
      </c>
      <c r="N9" s="37"/>
      <c r="O9" s="37">
        <v>714.5</v>
      </c>
      <c r="P9" s="25">
        <v>25452.364000000001</v>
      </c>
    </row>
    <row r="10" spans="1:16" ht="132.6" x14ac:dyDescent="0.3">
      <c r="A10" s="24" t="s">
        <v>37</v>
      </c>
      <c r="B10" s="37">
        <v>3.8</v>
      </c>
      <c r="C10" s="37"/>
      <c r="D10" s="37"/>
      <c r="E10" s="37"/>
      <c r="F10" s="37"/>
      <c r="G10" s="37"/>
      <c r="H10" s="37">
        <v>3.7250000000000001</v>
      </c>
      <c r="I10" s="37"/>
      <c r="J10" s="37">
        <v>3.7250000000000001</v>
      </c>
      <c r="K10" s="37">
        <v>4.0101599999999999</v>
      </c>
      <c r="L10" s="37"/>
      <c r="M10" s="37"/>
      <c r="N10" s="37"/>
      <c r="O10" s="37"/>
      <c r="P10" s="25">
        <v>15.260160000000001</v>
      </c>
    </row>
    <row r="11" spans="1:16" ht="119.4" x14ac:dyDescent="0.3">
      <c r="A11" s="24" t="s">
        <v>38</v>
      </c>
      <c r="B11" s="37">
        <v>8922.2543800000003</v>
      </c>
      <c r="C11" s="37">
        <v>2020</v>
      </c>
      <c r="D11" s="37">
        <v>450</v>
      </c>
      <c r="E11" s="37">
        <v>244</v>
      </c>
      <c r="F11" s="37">
        <v>81</v>
      </c>
      <c r="G11" s="37">
        <v>212.5</v>
      </c>
      <c r="H11" s="37">
        <v>45.4</v>
      </c>
      <c r="I11" s="37">
        <v>31</v>
      </c>
      <c r="J11" s="37">
        <v>1205</v>
      </c>
      <c r="K11" s="37">
        <v>248.333</v>
      </c>
      <c r="L11" s="37">
        <v>12.25</v>
      </c>
      <c r="M11" s="37">
        <v>258.76</v>
      </c>
      <c r="N11" s="37">
        <v>465</v>
      </c>
      <c r="O11" s="37">
        <v>408.86433</v>
      </c>
      <c r="P11" s="25">
        <v>14604.361709999999</v>
      </c>
    </row>
    <row r="12" spans="1:16" ht="119.4" x14ac:dyDescent="0.3">
      <c r="A12" s="24" t="s">
        <v>39</v>
      </c>
      <c r="B12" s="37">
        <v>104322.51568</v>
      </c>
      <c r="C12" s="37">
        <v>39856.834999999999</v>
      </c>
      <c r="D12" s="37">
        <v>8548.6</v>
      </c>
      <c r="E12" s="37">
        <v>7020</v>
      </c>
      <c r="F12" s="37">
        <v>1800</v>
      </c>
      <c r="G12" s="37">
        <v>5210.7</v>
      </c>
      <c r="H12" s="37">
        <v>2617.75</v>
      </c>
      <c r="I12" s="37">
        <v>1000</v>
      </c>
      <c r="J12" s="37">
        <v>17415.599999999999</v>
      </c>
      <c r="K12" s="37">
        <v>2781.384</v>
      </c>
      <c r="L12" s="37">
        <v>2000</v>
      </c>
      <c r="M12" s="37">
        <v>3724.1</v>
      </c>
      <c r="N12" s="37">
        <v>5325.5</v>
      </c>
      <c r="O12" s="37">
        <v>3847.3895499999999</v>
      </c>
      <c r="P12" s="25">
        <v>205470.37422999999</v>
      </c>
    </row>
    <row r="13" spans="1:16" ht="66.599999999999994" x14ac:dyDescent="0.3">
      <c r="A13" s="24" t="s">
        <v>40</v>
      </c>
      <c r="B13" s="37">
        <v>44319.091869999997</v>
      </c>
      <c r="C13" s="37"/>
      <c r="D13" s="37"/>
      <c r="E13" s="37"/>
      <c r="F13" s="37"/>
      <c r="G13" s="37"/>
      <c r="H13" s="37">
        <v>190.416</v>
      </c>
      <c r="I13" s="37"/>
      <c r="J13" s="37">
        <v>2714.72874</v>
      </c>
      <c r="K13" s="37"/>
      <c r="L13" s="37"/>
      <c r="M13" s="37"/>
      <c r="N13" s="37"/>
      <c r="O13" s="37"/>
      <c r="P13" s="25">
        <v>47224.23661</v>
      </c>
    </row>
    <row r="14" spans="1:16" ht="93" x14ac:dyDescent="0.3">
      <c r="A14" s="24" t="s">
        <v>41</v>
      </c>
      <c r="B14" s="37">
        <v>2481.6349399999999</v>
      </c>
      <c r="C14" s="37">
        <v>1158.8510000000001</v>
      </c>
      <c r="D14" s="37">
        <v>270</v>
      </c>
      <c r="E14" s="37">
        <v>180</v>
      </c>
      <c r="F14" s="37">
        <v>55</v>
      </c>
      <c r="G14" s="37">
        <v>263.95</v>
      </c>
      <c r="H14" s="37">
        <v>86.834000000000003</v>
      </c>
      <c r="I14" s="37">
        <v>25</v>
      </c>
      <c r="J14" s="37">
        <v>384</v>
      </c>
      <c r="K14" s="37">
        <v>67.703999999999994</v>
      </c>
      <c r="L14" s="37">
        <v>179.505</v>
      </c>
      <c r="M14" s="37">
        <v>111.49</v>
      </c>
      <c r="N14" s="37">
        <v>120</v>
      </c>
      <c r="O14" s="37">
        <v>137.45151999999999</v>
      </c>
      <c r="P14" s="25">
        <v>5521.4204600000003</v>
      </c>
    </row>
    <row r="15" spans="1:16" ht="66.599999999999994" x14ac:dyDescent="0.3">
      <c r="A15" s="24" t="s">
        <v>42</v>
      </c>
      <c r="B15" s="37">
        <v>184.78316000000001</v>
      </c>
      <c r="C15" s="37"/>
      <c r="D15" s="37"/>
      <c r="E15" s="37"/>
      <c r="F15" s="37"/>
      <c r="G15" s="37">
        <v>241.459</v>
      </c>
      <c r="H15" s="37"/>
      <c r="I15" s="37"/>
      <c r="J15" s="37"/>
      <c r="K15" s="37">
        <v>115</v>
      </c>
      <c r="L15" s="37"/>
      <c r="M15" s="37"/>
      <c r="N15" s="37"/>
      <c r="O15" s="37"/>
      <c r="P15" s="25">
        <v>541.24216000000001</v>
      </c>
    </row>
    <row r="16" spans="1:16" ht="159" x14ac:dyDescent="0.3">
      <c r="A16" s="24" t="s">
        <v>43</v>
      </c>
      <c r="B16" s="37">
        <v>482.447</v>
      </c>
      <c r="C16" s="37">
        <v>283.5</v>
      </c>
      <c r="D16" s="37"/>
      <c r="E16" s="37"/>
      <c r="F16" s="37"/>
      <c r="G16" s="37"/>
      <c r="H16" s="37"/>
      <c r="I16" s="37"/>
      <c r="J16" s="37">
        <v>122.336</v>
      </c>
      <c r="K16" s="37"/>
      <c r="L16" s="37"/>
      <c r="M16" s="37"/>
      <c r="N16" s="37"/>
      <c r="O16" s="37"/>
      <c r="P16" s="25">
        <v>888.28300000000002</v>
      </c>
    </row>
    <row r="17" spans="1:16" ht="40.200000000000003" x14ac:dyDescent="0.3">
      <c r="A17" s="24" t="s">
        <v>44</v>
      </c>
      <c r="B17" s="37"/>
      <c r="C17" s="37">
        <v>713.32500000000005</v>
      </c>
      <c r="D17" s="37">
        <v>138.69999999999999</v>
      </c>
      <c r="E17" s="37">
        <v>297.2</v>
      </c>
      <c r="F17" s="37">
        <v>118.875</v>
      </c>
      <c r="G17" s="37">
        <v>39.625</v>
      </c>
      <c r="H17" s="37">
        <v>79.25</v>
      </c>
      <c r="I17" s="37">
        <v>45.05</v>
      </c>
      <c r="J17" s="37"/>
      <c r="K17" s="37">
        <v>105.45</v>
      </c>
      <c r="L17" s="37">
        <v>296.45</v>
      </c>
      <c r="M17" s="37">
        <v>317.60000000000002</v>
      </c>
      <c r="N17" s="37">
        <v>254.1</v>
      </c>
      <c r="O17" s="37">
        <v>254.1</v>
      </c>
      <c r="P17" s="25">
        <v>2659.7249999999999</v>
      </c>
    </row>
    <row r="18" spans="1:16" x14ac:dyDescent="0.3">
      <c r="A18" s="24" t="s">
        <v>45</v>
      </c>
      <c r="B18" s="37">
        <v>355248.39351999998</v>
      </c>
      <c r="C18" s="37">
        <v>145401.93646999999</v>
      </c>
      <c r="D18" s="37">
        <v>37796.294000000002</v>
      </c>
      <c r="E18" s="37">
        <v>26272.54</v>
      </c>
      <c r="F18" s="37">
        <v>9429.875</v>
      </c>
      <c r="G18" s="37">
        <v>33076.851999999999</v>
      </c>
      <c r="H18" s="37">
        <v>14665.63387</v>
      </c>
      <c r="I18" s="37">
        <v>3899.65</v>
      </c>
      <c r="J18" s="37">
        <v>53210.112739999997</v>
      </c>
      <c r="K18" s="37">
        <v>22600.203600000001</v>
      </c>
      <c r="L18" s="37">
        <v>23473.681</v>
      </c>
      <c r="M18" s="37">
        <v>20496.8</v>
      </c>
      <c r="N18" s="37">
        <v>24414.85</v>
      </c>
      <c r="O18" s="37">
        <v>19770.16373</v>
      </c>
      <c r="P18" s="25">
        <v>789756.98592999997</v>
      </c>
    </row>
    <row r="20" spans="1:16" x14ac:dyDescent="0.3">
      <c r="A20" s="34" t="s">
        <v>30</v>
      </c>
      <c r="B20" s="33">
        <f>Учреждения!B60+'Муниципальные районы'!P18</f>
        <v>1372011.13053</v>
      </c>
    </row>
    <row r="21" spans="1:16" ht="32.25" customHeight="1" x14ac:dyDescent="0.3">
      <c r="A21" s="34" t="str">
        <f>CONCATENATE("Остатки бюджетных средств на ",C2,"г.")</f>
        <v>Остатки бюджетных средств на 09.02.2018г.</v>
      </c>
      <c r="B21" s="33">
        <f>476308.2</f>
        <v>476308.2</v>
      </c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2018-02-12T02:30:30Z</dcterms:modified>
</cp:coreProperties>
</file>