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Учреждения!$31:$32</definedName>
    <definedName name="_xlnm.Print_Area" localSheetId="1">'Муниципальные районы'!$A$1:$P$36</definedName>
    <definedName name="_xlnm.Print_Area" localSheetId="0">Учреждения!$A$1:$E$78</definedName>
  </definedNames>
  <calcPr calcId="162913" refMode="R1C1"/>
</workbook>
</file>

<file path=xl/calcChain.xml><?xml version="1.0" encoding="utf-8"?>
<calcChain xmlns="http://schemas.openxmlformats.org/spreadsheetml/2006/main">
  <c r="B34" i="2" l="1"/>
  <c r="E29" i="1" s="1"/>
  <c r="E9" i="1"/>
  <c r="E15" i="1"/>
  <c r="E14" i="1"/>
  <c r="E20" i="1"/>
  <c r="E18" i="1"/>
  <c r="E27" i="1"/>
  <c r="E21" i="1"/>
  <c r="E26" i="1"/>
  <c r="E25" i="1"/>
  <c r="E22" i="1"/>
  <c r="E24" i="1"/>
  <c r="E23" i="1"/>
  <c r="E10" i="1"/>
  <c r="E8" i="1" l="1"/>
  <c r="E19" i="1"/>
  <c r="E17" i="1"/>
  <c r="E16" i="1"/>
  <c r="E13" i="1"/>
  <c r="E12" i="1"/>
  <c r="E11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<sst xmlns="http://schemas.openxmlformats.org/spreadsheetml/2006/main" count="127" uniqueCount="126">
  <si>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</si>
  <si>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</si>
  <si>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</si>
  <si>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</si>
  <si>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</si>
  <si>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</si>
  <si>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</si>
  <si>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</si>
  <si>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</si>
  <si>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</si>
  <si>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</si>
  <si>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</si>
  <si>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</si>
  <si>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</si>
  <si>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</si>
  <si>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</si>
  <si>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</si>
  <si>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</si>
  <si>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</si>
  <si>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</si>
  <si>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</si>
  <si>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</si>
  <si>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</si>
  <si>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</si>
  <si>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</si>
  <si>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</si>
  <si>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</si>
  <si>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</si>
  <si>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</si>
  <si>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</si>
  <si>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</si>
  <si>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</si>
  <si>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</si>
  <si>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</si>
  <si>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</si>
  <si>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</si>
  <si>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</si>
  <si>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</si>
  <si>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</si>
  <si>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</si>
  <si>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</si>
  <si>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</si>
  <si>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</si>
  <si>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</si>
  <si>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</si>
  <si>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</si>
  <si>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</si>
  <si>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</si>
  <si>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</si>
  <si>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</si>
  <si>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</si>
  <si>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</si>
  <si>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</si>
  <si>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</si>
  <si>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</si>
  <si>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</si>
  <si>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</si>
  <si>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</si>
  <si>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</si>
  <si>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Всего:</t>
  </si>
  <si>
    <t>07.03.2018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</si>
  <si>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</si>
  <si>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</si>
  <si>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</si>
  <si>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</si>
  <si>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</si>
  <si>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</si>
  <si>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</si>
  <si>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</si>
  <si>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</si>
  <si>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</si>
  <si>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</si>
  <si>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</si>
  <si>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</si>
  <si>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</si>
  <si>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</si>
  <si>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</si>
  <si>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</si>
  <si>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</si>
  <si>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</si>
  <si>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</si>
  <si>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</si>
  <si>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</si>
  <si>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</si>
  <si>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</si>
  <si>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</si>
  <si>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</si>
  <si>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</si>
  <si>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</si>
  <si>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</si>
  <si>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</si>
  <si>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</si>
  <si>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</si>
  <si>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</si>
  <si>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</si>
  <si>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</si>
  <si>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</si>
  <si>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</si>
  <si>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</si>
  <si>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</si>
  <si>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</si>
  <si>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</si>
  <si>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</si>
  <si>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</si>
  <si>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ИТОГО</t>
  </si>
  <si>
    <t>26.02.2018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</si>
  <si>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</si>
  <si>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</si>
  <si>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 xml:space="preserve">Возврат остатков субвенций на оплату жилищно-коммунальных услуг отдельным категориям граждан из бюджетов субъектов Российской Федерации </t>
  </si>
  <si>
    <t xml:space="preserve"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субъектов Российской Федерации 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</si>
  <si>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</si>
  <si>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</si>
  <si>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</si>
  <si>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</si>
  <si>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</si>
  <si>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Федерации, за счет средств резервного фонда Президента Российской Федерации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</si>
  <si>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</si>
  <si>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</si>
  <si>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</si>
  <si>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</si>
  <si>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Возврат остатков иных межбюджетных трансфертов на обеспечение деятельности депутатов Государственной Думы и их помощников в избирательных округах из бюджетов субъектов Российской Федерации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</si>
  <si>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</si>
  <si>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</si>
  <si>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</si>
  <si>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Купля-продажа ценных бумаг</t>
  </si>
  <si>
    <t>Остатки бюджетных средств на 12.03.2018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</si>
</sst>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vertical="center" wrapText="1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Normal="100" zoomScaleSheetLayoutView="100" workbookViewId="0">
      <selection activeCell="E6" sqref="E6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1" t="s">
        <v>0</v>
      </c>
      <c r="B1" s="41"/>
      <c r="C1" s="41"/>
      <c r="D1" s="41"/>
      <c r="E1" s="41"/>
      <c r="F1" s="30" t="s">
        <v>105</v>
      </c>
      <c r="G1" s="31" t="str">
        <f>TEXT(F1,"[$-FC19]ДД ММММ")</f>
        <v>26 февраля</v>
      </c>
      <c r="H1" s="31" t="str">
        <f>TEXT(F1,"[$-FC19]ДД.ММ.ГГГ \г")</f>
        <v>26.02.2018 г</v>
      </c>
    </row>
    <row r="2" spans="1:9" ht="15.6" x14ac:dyDescent="0.3">
      <c r="A2" s="41" t="str">
        <f>CONCATENATE("с ",G1," по ",G2,"ода")</f>
        <v>с 26 февраля по 07 марта 2018 года</v>
      </c>
      <c r="B2" s="41"/>
      <c r="C2" s="41"/>
      <c r="D2" s="41"/>
      <c r="E2" s="41"/>
      <c r="F2" s="30" t="s">
        <v>60</v>
      </c>
      <c r="G2" s="31" t="str">
        <f>TEXT(F2,"[$-FC19]ДД ММММ ГГГ \г")</f>
        <v>07 марта 2018 г</v>
      </c>
      <c r="H2" s="31" t="str">
        <f>TEXT(F2,"[$-FC19]ДД.ММ.ГГГ \г")</f>
        <v>07.03.2018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2" t="str">
        <f>CONCATENATE("Остатки средств на ",H1,".")</f>
        <v>Остатки средств на 26.02.2018 г.</v>
      </c>
      <c r="B5" s="43"/>
      <c r="C5" s="43"/>
      <c r="D5" s="44"/>
      <c r="E5" s="8">
        <v>2155173.5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1" t="s">
        <v>2</v>
      </c>
      <c r="B7" s="52"/>
      <c r="C7" s="52"/>
      <c r="D7" s="52"/>
      <c r="E7" s="13"/>
    </row>
    <row r="8" spans="1:9" x14ac:dyDescent="0.3">
      <c r="A8" s="46" t="s">
        <v>3</v>
      </c>
      <c r="B8" s="52"/>
      <c r="C8" s="52"/>
      <c r="D8" s="52"/>
      <c r="E8" s="9">
        <f>E29-E9</f>
        <v>1295322.4081900003</v>
      </c>
    </row>
    <row r="9" spans="1:9" x14ac:dyDescent="0.3">
      <c r="A9" s="53" t="s">
        <v>4</v>
      </c>
      <c r="B9" s="52"/>
      <c r="C9" s="52"/>
      <c r="D9" s="52"/>
      <c r="E9" s="14">
        <f>SUM(E10:E28)</f>
        <v>3404392.6</v>
      </c>
    </row>
    <row r="10" spans="1:9" ht="30" customHeight="1" x14ac:dyDescent="0.3">
      <c r="A10" s="53" t="s">
        <v>106</v>
      </c>
      <c r="B10" s="52"/>
      <c r="C10" s="52"/>
      <c r="D10" s="52"/>
      <c r="E10" s="14">
        <f>278.5+1903.9+82.8</f>
        <v>2265.2000000000003</v>
      </c>
    </row>
    <row r="11" spans="1:9" ht="28.8" customHeight="1" x14ac:dyDescent="0.3">
      <c r="A11" s="53" t="s">
        <v>107</v>
      </c>
      <c r="B11" s="52"/>
      <c r="C11" s="52"/>
      <c r="D11" s="52"/>
      <c r="E11" s="14">
        <f>550.8</f>
        <v>550.79999999999995</v>
      </c>
    </row>
    <row r="12" spans="1:9" ht="26.4" customHeight="1" x14ac:dyDescent="0.3">
      <c r="A12" s="53" t="s">
        <v>108</v>
      </c>
      <c r="B12" s="52"/>
      <c r="C12" s="52"/>
      <c r="D12" s="52"/>
      <c r="E12" s="14">
        <f>-76.6-16</f>
        <v>-92.6</v>
      </c>
    </row>
    <row r="13" spans="1:9" ht="70.8" customHeight="1" x14ac:dyDescent="0.3">
      <c r="A13" s="53" t="s">
        <v>109</v>
      </c>
      <c r="B13" s="52"/>
      <c r="C13" s="52"/>
      <c r="D13" s="52"/>
      <c r="E13" s="14">
        <f>27.2</f>
        <v>27.2</v>
      </c>
    </row>
    <row r="14" spans="1:9" ht="28.2" customHeight="1" x14ac:dyDescent="0.3">
      <c r="A14" s="53" t="s">
        <v>110</v>
      </c>
      <c r="B14" s="52"/>
      <c r="C14" s="52"/>
      <c r="D14" s="52"/>
      <c r="E14" s="14">
        <f>1065.1+315.9+387.9+341.3+67+205.6+1090.3+455.6</f>
        <v>3928.7000000000003</v>
      </c>
    </row>
    <row r="15" spans="1:9" ht="27.6" customHeight="1" x14ac:dyDescent="0.3">
      <c r="A15" s="53" t="s">
        <v>111</v>
      </c>
      <c r="B15" s="52"/>
      <c r="C15" s="52"/>
      <c r="D15" s="52"/>
      <c r="E15" s="14">
        <f>1261+2697.2+41.7+324.6+3148.6+1640.4</f>
        <v>9113.5</v>
      </c>
    </row>
    <row r="16" spans="1:9" ht="29.4" customHeight="1" x14ac:dyDescent="0.3">
      <c r="A16" s="53" t="s">
        <v>112</v>
      </c>
      <c r="B16" s="52"/>
      <c r="C16" s="52"/>
      <c r="D16" s="52"/>
      <c r="E16" s="14">
        <f>19.9</f>
        <v>19.899999999999999</v>
      </c>
    </row>
    <row r="17" spans="1:5" ht="30" customHeight="1" x14ac:dyDescent="0.3">
      <c r="A17" s="53" t="s">
        <v>113</v>
      </c>
      <c r="B17" s="52"/>
      <c r="C17" s="52"/>
      <c r="D17" s="52"/>
      <c r="E17" s="14">
        <f>1975.6</f>
        <v>1975.6</v>
      </c>
    </row>
    <row r="18" spans="1:5" x14ac:dyDescent="0.3">
      <c r="A18" s="53" t="s">
        <v>114</v>
      </c>
      <c r="B18" s="52"/>
      <c r="C18" s="52"/>
      <c r="D18" s="52"/>
      <c r="E18" s="14">
        <f>1027.9+1593.6+39.4+40.7+226+4.2+6.9</f>
        <v>2938.7</v>
      </c>
    </row>
    <row r="19" spans="1:5" ht="31.2" customHeight="1" x14ac:dyDescent="0.3">
      <c r="A19" s="53" t="s">
        <v>115</v>
      </c>
      <c r="B19" s="52"/>
      <c r="C19" s="52"/>
      <c r="D19" s="52"/>
      <c r="E19" s="14">
        <f>35902.8</f>
        <v>35902.800000000003</v>
      </c>
    </row>
    <row r="20" spans="1:5" ht="29.4" customHeight="1" x14ac:dyDescent="0.3">
      <c r="A20" s="53" t="s">
        <v>116</v>
      </c>
      <c r="B20" s="52"/>
      <c r="C20" s="52"/>
      <c r="D20" s="52"/>
      <c r="E20" s="14">
        <f>997.8+5766.6</f>
        <v>6764.4000000000005</v>
      </c>
    </row>
    <row r="21" spans="1:5" ht="29.4" customHeight="1" x14ac:dyDescent="0.3">
      <c r="A21" s="53" t="s">
        <v>117</v>
      </c>
      <c r="B21" s="52"/>
      <c r="C21" s="52"/>
      <c r="D21" s="52"/>
      <c r="E21" s="14">
        <f>199.4+170.2-70.5</f>
        <v>299.10000000000002</v>
      </c>
    </row>
    <row r="22" spans="1:5" ht="25.2" customHeight="1" x14ac:dyDescent="0.3">
      <c r="A22" s="53" t="s">
        <v>118</v>
      </c>
      <c r="B22" s="52"/>
      <c r="C22" s="52"/>
      <c r="D22" s="52"/>
      <c r="E22" s="14">
        <f>15118+491.2</f>
        <v>15609.2</v>
      </c>
    </row>
    <row r="23" spans="1:5" ht="27.6" customHeight="1" x14ac:dyDescent="0.3">
      <c r="A23" s="53" t="s">
        <v>119</v>
      </c>
      <c r="B23" s="52"/>
      <c r="C23" s="52"/>
      <c r="D23" s="52"/>
      <c r="E23" s="14">
        <f>297.2</f>
        <v>297.2</v>
      </c>
    </row>
    <row r="24" spans="1:5" ht="31.2" customHeight="1" x14ac:dyDescent="0.3">
      <c r="A24" s="53" t="s">
        <v>120</v>
      </c>
      <c r="B24" s="52"/>
      <c r="C24" s="52"/>
      <c r="D24" s="52"/>
      <c r="E24" s="14">
        <f>-4</f>
        <v>-4</v>
      </c>
    </row>
    <row r="25" spans="1:5" x14ac:dyDescent="0.3">
      <c r="A25" s="53" t="s">
        <v>121</v>
      </c>
      <c r="B25" s="52"/>
      <c r="C25" s="52"/>
      <c r="D25" s="52"/>
      <c r="E25" s="14">
        <f>3279808.1</f>
        <v>3279808.1</v>
      </c>
    </row>
    <row r="26" spans="1:5" ht="31.8" customHeight="1" x14ac:dyDescent="0.3">
      <c r="A26" s="53" t="s">
        <v>122</v>
      </c>
      <c r="B26" s="52"/>
      <c r="C26" s="52"/>
      <c r="D26" s="52"/>
      <c r="E26" s="14">
        <f>37992</f>
        <v>37992</v>
      </c>
    </row>
    <row r="27" spans="1:5" ht="28.8" customHeight="1" x14ac:dyDescent="0.3">
      <c r="A27" s="53" t="s">
        <v>123</v>
      </c>
      <c r="B27" s="52"/>
      <c r="C27" s="52"/>
      <c r="D27" s="52"/>
      <c r="E27" s="14">
        <f>-3.2</f>
        <v>-3.2</v>
      </c>
    </row>
    <row r="28" spans="1:5" ht="13.2" customHeight="1" x14ac:dyDescent="0.3">
      <c r="A28" s="53" t="s">
        <v>124</v>
      </c>
      <c r="B28" s="52"/>
      <c r="C28" s="52"/>
      <c r="D28" s="52"/>
      <c r="E28" s="14">
        <v>7000</v>
      </c>
    </row>
    <row r="29" spans="1:5" x14ac:dyDescent="0.3">
      <c r="A29" s="45" t="s">
        <v>5</v>
      </c>
      <c r="B29" s="46"/>
      <c r="C29" s="46"/>
      <c r="D29" s="46"/>
      <c r="E29" s="13">
        <f>'Муниципальные районы'!B35-Учреждения!E5+'Муниципальные районы'!B34</f>
        <v>4699715.0081900004</v>
      </c>
    </row>
    <row r="30" spans="1:5" x14ac:dyDescent="0.3">
      <c r="A30" s="15"/>
      <c r="B30" s="16"/>
      <c r="C30" s="16"/>
      <c r="D30" s="6"/>
      <c r="E30" s="17"/>
    </row>
    <row r="31" spans="1:5" x14ac:dyDescent="0.3">
      <c r="A31" s="47" t="s">
        <v>14</v>
      </c>
      <c r="B31" s="49" t="s">
        <v>6</v>
      </c>
      <c r="C31" s="50" t="s">
        <v>7</v>
      </c>
      <c r="D31" s="50"/>
      <c r="E31" s="50"/>
    </row>
    <row r="32" spans="1:5" ht="82.8" x14ac:dyDescent="0.3">
      <c r="A32" s="48"/>
      <c r="B32" s="49"/>
      <c r="C32" s="18" t="s">
        <v>8</v>
      </c>
      <c r="D32" s="18" t="s">
        <v>9</v>
      </c>
      <c r="E32" s="18" t="s">
        <v>10</v>
      </c>
    </row>
    <row r="33" spans="1:5" x14ac:dyDescent="0.3">
      <c r="A33" s="19" t="s">
        <v>61</v>
      </c>
      <c r="B33" s="20">
        <v>13118.409250000001</v>
      </c>
      <c r="C33" s="20">
        <v>9847.3250900000003</v>
      </c>
      <c r="D33" s="20">
        <v>2870.0134499999999</v>
      </c>
      <c r="E33" s="20"/>
    </row>
    <row r="34" spans="1:5" x14ac:dyDescent="0.3">
      <c r="A34" s="19" t="s">
        <v>62</v>
      </c>
      <c r="B34" s="20">
        <v>3830</v>
      </c>
      <c r="C34" s="20">
        <v>3050</v>
      </c>
      <c r="D34" s="20">
        <v>780</v>
      </c>
      <c r="E34" s="20"/>
    </row>
    <row r="35" spans="1:5" x14ac:dyDescent="0.3">
      <c r="A35" s="19" t="s">
        <v>63</v>
      </c>
      <c r="B35" s="20">
        <v>4374.1929</v>
      </c>
      <c r="C35" s="20">
        <v>3393.2928999999999</v>
      </c>
      <c r="D35" s="20">
        <v>980.9</v>
      </c>
      <c r="E35" s="20"/>
    </row>
    <row r="36" spans="1:5" x14ac:dyDescent="0.3">
      <c r="A36" s="19" t="s">
        <v>64</v>
      </c>
      <c r="B36" s="20">
        <v>53386.858540000001</v>
      </c>
      <c r="C36" s="20">
        <v>19713.987000000001</v>
      </c>
      <c r="D36" s="20">
        <v>4846.2120000000004</v>
      </c>
      <c r="E36" s="20"/>
    </row>
    <row r="37" spans="1:5" ht="27.6" x14ac:dyDescent="0.3">
      <c r="A37" s="19" t="s">
        <v>65</v>
      </c>
      <c r="B37" s="20">
        <v>21797.587950000001</v>
      </c>
      <c r="C37" s="20">
        <v>1978.23865</v>
      </c>
      <c r="D37" s="20">
        <v>1404.52855</v>
      </c>
      <c r="E37" s="20">
        <v>6266.2520000000004</v>
      </c>
    </row>
    <row r="38" spans="1:5" x14ac:dyDescent="0.3">
      <c r="A38" s="19" t="s">
        <v>66</v>
      </c>
      <c r="B38" s="20">
        <v>6417.6709700000001</v>
      </c>
      <c r="C38" s="20">
        <v>2352.8000000000002</v>
      </c>
      <c r="D38" s="20">
        <v>693.2</v>
      </c>
      <c r="E38" s="20"/>
    </row>
    <row r="39" spans="1:5" x14ac:dyDescent="0.3">
      <c r="A39" s="19" t="s">
        <v>67</v>
      </c>
      <c r="B39" s="20">
        <v>20768.011419999999</v>
      </c>
      <c r="C39" s="20">
        <v>1700</v>
      </c>
      <c r="D39" s="20">
        <v>400</v>
      </c>
      <c r="E39" s="20"/>
    </row>
    <row r="40" spans="1:5" ht="27.6" x14ac:dyDescent="0.3">
      <c r="A40" s="19" t="s">
        <v>68</v>
      </c>
      <c r="B40" s="20">
        <v>176759.15607999999</v>
      </c>
      <c r="C40" s="20">
        <v>2160</v>
      </c>
      <c r="D40" s="20">
        <v>520</v>
      </c>
      <c r="E40" s="20">
        <v>3215.8829999999998</v>
      </c>
    </row>
    <row r="41" spans="1:5" x14ac:dyDescent="0.3">
      <c r="A41" s="19" t="s">
        <v>69</v>
      </c>
      <c r="B41" s="20">
        <v>5257.5421999999999</v>
      </c>
      <c r="C41" s="20">
        <v>2000</v>
      </c>
      <c r="D41" s="20">
        <v>835</v>
      </c>
      <c r="E41" s="20"/>
    </row>
    <row r="42" spans="1:5" x14ac:dyDescent="0.3">
      <c r="A42" s="19" t="s">
        <v>70</v>
      </c>
      <c r="B42" s="20">
        <v>38337.652499999997</v>
      </c>
      <c r="C42" s="20">
        <v>7200</v>
      </c>
      <c r="D42" s="20">
        <v>2650</v>
      </c>
      <c r="E42" s="20">
        <v>251</v>
      </c>
    </row>
    <row r="43" spans="1:5" x14ac:dyDescent="0.3">
      <c r="A43" s="19" t="s">
        <v>71</v>
      </c>
      <c r="B43" s="20">
        <v>179820.18934000001</v>
      </c>
      <c r="C43" s="20">
        <v>3156.21542</v>
      </c>
      <c r="D43" s="20">
        <v>1525.8516299999999</v>
      </c>
      <c r="E43" s="20">
        <v>975.20896000000005</v>
      </c>
    </row>
    <row r="44" spans="1:5" x14ac:dyDescent="0.3">
      <c r="A44" s="19" t="s">
        <v>72</v>
      </c>
      <c r="B44" s="20">
        <v>537653.35695000004</v>
      </c>
      <c r="C44" s="20">
        <v>12512.574199999999</v>
      </c>
      <c r="D44" s="20">
        <v>3159.2066300000001</v>
      </c>
      <c r="E44" s="20">
        <v>244320.02321000001</v>
      </c>
    </row>
    <row r="45" spans="1:5" x14ac:dyDescent="0.3">
      <c r="A45" s="19" t="s">
        <v>73</v>
      </c>
      <c r="B45" s="20">
        <v>290407.49316000001</v>
      </c>
      <c r="C45" s="20">
        <v>16300.99927</v>
      </c>
      <c r="D45" s="20">
        <v>5267.6351299999997</v>
      </c>
      <c r="E45" s="20">
        <v>206576.42267999999</v>
      </c>
    </row>
    <row r="46" spans="1:5" x14ac:dyDescent="0.3">
      <c r="A46" s="19" t="s">
        <v>74</v>
      </c>
      <c r="B46" s="20">
        <v>40568.879209999999</v>
      </c>
      <c r="C46" s="20">
        <v>1460</v>
      </c>
      <c r="D46" s="20">
        <v>440</v>
      </c>
      <c r="E46" s="20"/>
    </row>
    <row r="47" spans="1:5" ht="27.6" x14ac:dyDescent="0.3">
      <c r="A47" s="19" t="s">
        <v>75</v>
      </c>
      <c r="B47" s="20">
        <v>56941.146200000003</v>
      </c>
      <c r="C47" s="20">
        <v>33500</v>
      </c>
      <c r="D47" s="20">
        <v>14600</v>
      </c>
      <c r="E47" s="20"/>
    </row>
    <row r="48" spans="1:5" x14ac:dyDescent="0.3">
      <c r="A48" s="19" t="s">
        <v>76</v>
      </c>
      <c r="B48" s="20">
        <v>11694.5</v>
      </c>
      <c r="C48" s="20">
        <v>703.5</v>
      </c>
      <c r="D48" s="20"/>
      <c r="E48" s="20"/>
    </row>
    <row r="49" spans="1:5" x14ac:dyDescent="0.3">
      <c r="A49" s="19" t="s">
        <v>77</v>
      </c>
      <c r="B49" s="20">
        <v>5178.0780599999998</v>
      </c>
      <c r="C49" s="20">
        <v>1802.57554</v>
      </c>
      <c r="D49" s="20">
        <v>1093.92443</v>
      </c>
      <c r="E49" s="20"/>
    </row>
    <row r="50" spans="1:5" x14ac:dyDescent="0.3">
      <c r="A50" s="19" t="s">
        <v>78</v>
      </c>
      <c r="B50" s="20">
        <v>3746.8439899999998</v>
      </c>
      <c r="C50" s="20">
        <v>936.13022000000001</v>
      </c>
      <c r="D50" s="20">
        <v>525.94983999999999</v>
      </c>
      <c r="E50" s="20"/>
    </row>
    <row r="51" spans="1:5" x14ac:dyDescent="0.3">
      <c r="A51" s="19" t="s">
        <v>79</v>
      </c>
      <c r="B51" s="20">
        <v>2930.2867299999998</v>
      </c>
      <c r="C51" s="20">
        <v>1699.9257600000001</v>
      </c>
      <c r="D51" s="20">
        <v>747.08366999999998</v>
      </c>
      <c r="E51" s="20"/>
    </row>
    <row r="52" spans="1:5" ht="27.6" x14ac:dyDescent="0.3">
      <c r="A52" s="19" t="s">
        <v>80</v>
      </c>
      <c r="B52" s="20">
        <v>30511.333460000002</v>
      </c>
      <c r="C52" s="20">
        <v>12992.98</v>
      </c>
      <c r="D52" s="20">
        <v>5171.5039999999999</v>
      </c>
      <c r="E52" s="20">
        <v>7334.5581000000002</v>
      </c>
    </row>
    <row r="53" spans="1:5" x14ac:dyDescent="0.3">
      <c r="A53" s="19" t="s">
        <v>81</v>
      </c>
      <c r="B53" s="20">
        <v>4071.8580200000001</v>
      </c>
      <c r="C53" s="20"/>
      <c r="D53" s="20"/>
      <c r="E53" s="20"/>
    </row>
    <row r="54" spans="1:5" x14ac:dyDescent="0.3">
      <c r="A54" s="19" t="s">
        <v>82</v>
      </c>
      <c r="B54" s="20">
        <v>127781.48480000001</v>
      </c>
      <c r="C54" s="20">
        <v>6736.5829999999996</v>
      </c>
      <c r="D54" s="20">
        <v>2010.347</v>
      </c>
      <c r="E54" s="20"/>
    </row>
    <row r="55" spans="1:5" x14ac:dyDescent="0.3">
      <c r="A55" s="19" t="s">
        <v>83</v>
      </c>
      <c r="B55" s="20">
        <v>11679.755510000001</v>
      </c>
      <c r="C55" s="20">
        <v>6488.8686799999996</v>
      </c>
      <c r="D55" s="20">
        <v>1986.63849</v>
      </c>
      <c r="E55" s="20"/>
    </row>
    <row r="56" spans="1:5" x14ac:dyDescent="0.3">
      <c r="A56" s="19" t="s">
        <v>84</v>
      </c>
      <c r="B56" s="20">
        <v>520</v>
      </c>
      <c r="C56" s="20">
        <v>200</v>
      </c>
      <c r="D56" s="20"/>
      <c r="E56" s="20"/>
    </row>
    <row r="57" spans="1:5" x14ac:dyDescent="0.3">
      <c r="A57" s="19" t="s">
        <v>85</v>
      </c>
      <c r="B57" s="20">
        <v>1129.02</v>
      </c>
      <c r="C57" s="20">
        <v>615.6</v>
      </c>
      <c r="D57" s="20">
        <v>306</v>
      </c>
      <c r="E57" s="20"/>
    </row>
    <row r="58" spans="1:5" x14ac:dyDescent="0.3">
      <c r="A58" s="19" t="s">
        <v>86</v>
      </c>
      <c r="B58" s="20">
        <v>1296.77</v>
      </c>
      <c r="C58" s="20">
        <v>850</v>
      </c>
      <c r="D58" s="20">
        <v>350</v>
      </c>
      <c r="E58" s="20"/>
    </row>
    <row r="59" spans="1:5" x14ac:dyDescent="0.3">
      <c r="A59" s="19" t="s">
        <v>87</v>
      </c>
      <c r="B59" s="20">
        <v>1880</v>
      </c>
      <c r="C59" s="20">
        <v>1000</v>
      </c>
      <c r="D59" s="20">
        <v>610</v>
      </c>
      <c r="E59" s="20"/>
    </row>
    <row r="60" spans="1:5" x14ac:dyDescent="0.3">
      <c r="A60" s="19" t="s">
        <v>88</v>
      </c>
      <c r="B60" s="20">
        <v>1143.8831499999999</v>
      </c>
      <c r="C60" s="20">
        <v>617.69682</v>
      </c>
      <c r="D60" s="20">
        <v>309.06734999999998</v>
      </c>
      <c r="E60" s="20"/>
    </row>
    <row r="61" spans="1:5" x14ac:dyDescent="0.3">
      <c r="A61" s="19" t="s">
        <v>89</v>
      </c>
      <c r="B61" s="20">
        <v>811</v>
      </c>
      <c r="C61" s="20">
        <v>500</v>
      </c>
      <c r="D61" s="20">
        <v>130</v>
      </c>
      <c r="E61" s="20"/>
    </row>
    <row r="62" spans="1:5" x14ac:dyDescent="0.3">
      <c r="A62" s="19" t="s">
        <v>90</v>
      </c>
      <c r="B62" s="20">
        <v>4211.9177200000004</v>
      </c>
      <c r="C62" s="20">
        <v>1687.9484299999999</v>
      </c>
      <c r="D62" s="20">
        <v>640.52527999999995</v>
      </c>
      <c r="E62" s="20"/>
    </row>
    <row r="63" spans="1:5" x14ac:dyDescent="0.3">
      <c r="A63" s="19" t="s">
        <v>91</v>
      </c>
      <c r="B63" s="20">
        <v>705745.98230000003</v>
      </c>
      <c r="C63" s="20">
        <v>15140</v>
      </c>
      <c r="D63" s="20">
        <v>5880</v>
      </c>
      <c r="E63" s="20"/>
    </row>
    <row r="64" spans="1:5" ht="27.6" x14ac:dyDescent="0.3">
      <c r="A64" s="19" t="s">
        <v>92</v>
      </c>
      <c r="B64" s="20">
        <v>203.21643</v>
      </c>
      <c r="C64" s="20">
        <v>130.78210999999999</v>
      </c>
      <c r="D64" s="20">
        <v>52.180199999999999</v>
      </c>
      <c r="E64" s="20"/>
    </row>
    <row r="65" spans="1:5" x14ac:dyDescent="0.3">
      <c r="A65" s="19" t="s">
        <v>93</v>
      </c>
      <c r="B65" s="20">
        <v>1871.5</v>
      </c>
      <c r="C65" s="20">
        <v>1027.5</v>
      </c>
      <c r="D65" s="20">
        <v>433</v>
      </c>
      <c r="E65" s="20"/>
    </row>
    <row r="66" spans="1:5" x14ac:dyDescent="0.3">
      <c r="A66" s="19" t="s">
        <v>94</v>
      </c>
      <c r="B66" s="20">
        <v>145.55500000000001</v>
      </c>
      <c r="C66" s="20"/>
      <c r="D66" s="20"/>
      <c r="E66" s="20"/>
    </row>
    <row r="67" spans="1:5" x14ac:dyDescent="0.3">
      <c r="A67" s="19" t="s">
        <v>95</v>
      </c>
      <c r="B67" s="20">
        <v>31925.535500000002</v>
      </c>
      <c r="C67" s="20">
        <v>1716.7</v>
      </c>
      <c r="D67" s="20">
        <v>518.20000000000005</v>
      </c>
      <c r="E67" s="20">
        <v>60</v>
      </c>
    </row>
    <row r="68" spans="1:5" x14ac:dyDescent="0.3">
      <c r="A68" s="19" t="s">
        <v>96</v>
      </c>
      <c r="B68" s="20">
        <v>13609.70522</v>
      </c>
      <c r="C68" s="20">
        <v>9002.8799099999997</v>
      </c>
      <c r="D68" s="20">
        <v>3255.3241800000001</v>
      </c>
      <c r="E68" s="20"/>
    </row>
    <row r="69" spans="1:5" x14ac:dyDescent="0.3">
      <c r="A69" s="19" t="s">
        <v>97</v>
      </c>
      <c r="B69" s="20">
        <v>5363.2801499999996</v>
      </c>
      <c r="C69" s="20">
        <v>900</v>
      </c>
      <c r="D69" s="20">
        <v>194.9058</v>
      </c>
      <c r="E69" s="20"/>
    </row>
    <row r="70" spans="1:5" x14ac:dyDescent="0.3">
      <c r="A70" s="19" t="s">
        <v>98</v>
      </c>
      <c r="B70" s="20">
        <v>4577.9369999999999</v>
      </c>
      <c r="C70" s="20">
        <v>1215</v>
      </c>
      <c r="D70" s="20">
        <v>493.52</v>
      </c>
      <c r="E70" s="20"/>
    </row>
    <row r="71" spans="1:5" x14ac:dyDescent="0.3">
      <c r="A71" s="19" t="s">
        <v>99</v>
      </c>
      <c r="B71" s="20">
        <v>2146.2974199999999</v>
      </c>
      <c r="C71" s="20">
        <v>1576.26</v>
      </c>
      <c r="D71" s="20">
        <v>377.0514</v>
      </c>
      <c r="E71" s="20"/>
    </row>
    <row r="72" spans="1:5" x14ac:dyDescent="0.3">
      <c r="A72" s="19" t="s">
        <v>100</v>
      </c>
      <c r="B72" s="20">
        <v>9130.3012099999996</v>
      </c>
      <c r="C72" s="20">
        <v>700</v>
      </c>
      <c r="D72" s="20"/>
      <c r="E72" s="20"/>
    </row>
    <row r="73" spans="1:5" x14ac:dyDescent="0.3">
      <c r="A73" s="19" t="s">
        <v>101</v>
      </c>
      <c r="B73" s="20">
        <v>849.32749999999999</v>
      </c>
      <c r="C73" s="20">
        <v>579</v>
      </c>
      <c r="D73" s="20">
        <v>156.858</v>
      </c>
      <c r="E73" s="20"/>
    </row>
    <row r="74" spans="1:5" x14ac:dyDescent="0.3">
      <c r="A74" s="19" t="s">
        <v>102</v>
      </c>
      <c r="B74" s="20">
        <v>435.53388999999999</v>
      </c>
      <c r="C74" s="20">
        <v>261.28617000000003</v>
      </c>
      <c r="D74" s="20">
        <v>123.59442</v>
      </c>
      <c r="E74" s="20"/>
    </row>
    <row r="75" spans="1:5" x14ac:dyDescent="0.3">
      <c r="A75" s="19" t="s">
        <v>103</v>
      </c>
      <c r="B75" s="20">
        <v>1073</v>
      </c>
      <c r="C75" s="20">
        <v>600</v>
      </c>
      <c r="D75" s="20">
        <v>200</v>
      </c>
      <c r="E75" s="20"/>
    </row>
    <row r="76" spans="1:5" s="55" customFormat="1" x14ac:dyDescent="0.3">
      <c r="A76" s="54" t="s">
        <v>104</v>
      </c>
      <c r="B76" s="21">
        <v>2435102.0497300001</v>
      </c>
      <c r="C76" s="21">
        <v>190006.64916999999</v>
      </c>
      <c r="D76" s="21">
        <v>66538.221449999997</v>
      </c>
      <c r="E76" s="21">
        <v>468999.34795000002</v>
      </c>
    </row>
  </sheetData>
  <mergeCells count="29">
    <mergeCell ref="A28:D28"/>
    <mergeCell ref="A26:D26"/>
    <mergeCell ref="A27:D27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29:D29"/>
    <mergeCell ref="A31:A32"/>
    <mergeCell ref="B31:B32"/>
    <mergeCell ref="C31:E3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31" zoomScaleNormal="100" zoomScaleSheetLayoutView="100" workbookViewId="0">
      <selection activeCell="B36" sqref="B36"/>
    </sheetView>
  </sheetViews>
  <sheetFormatPr defaultRowHeight="14.4" x14ac:dyDescent="0.3"/>
  <cols>
    <col min="1" max="1" width="38.33203125" customWidth="1"/>
    <col min="2" max="2" width="13.109375" customWidth="1"/>
    <col min="3" max="3" width="13.6640625" customWidth="1"/>
    <col min="4" max="5" width="13.109375" customWidth="1"/>
    <col min="6" max="6" width="13" customWidth="1"/>
    <col min="7" max="7" width="13.44140625" customWidth="1"/>
    <col min="8" max="8" width="13.6640625" customWidth="1"/>
    <col min="9" max="9" width="12.88671875" customWidth="1"/>
    <col min="10" max="10" width="12.6640625" customWidth="1"/>
    <col min="11" max="11" width="11" customWidth="1"/>
    <col min="12" max="12" width="13" customWidth="1"/>
    <col min="13" max="13" width="12.88671875" customWidth="1"/>
    <col min="14" max="14" width="13.33203125" customWidth="1"/>
    <col min="15" max="15" width="12.88671875" customWidth="1"/>
    <col min="16" max="16" width="11.109375" customWidth="1"/>
  </cols>
  <sheetData>
    <row r="1" spans="1:16" s="28" customFormat="1" ht="15.6" x14ac:dyDescent="0.3">
      <c r="A1" s="39" t="s">
        <v>60</v>
      </c>
      <c r="C1" s="29" t="s">
        <v>13</v>
      </c>
    </row>
    <row r="2" spans="1:16" x14ac:dyDescent="0.3">
      <c r="A2" s="35" t="str">
        <f>TEXT(EndData2,"[$-FC19]ДД.ММ.ГГГ")</f>
        <v>07.03.2018</v>
      </c>
      <c r="B2" s="35">
        <f>A2+1</f>
        <v>43167</v>
      </c>
      <c r="C2" s="40" t="str">
        <f>TEXT(B2,"[$-FC19]ДД.ММ.ГГГ")</f>
        <v>08.03.2018</v>
      </c>
      <c r="P2" s="26" t="s">
        <v>12</v>
      </c>
    </row>
    <row r="3" spans="1:16" s="27" customFormat="1" ht="51.75" customHeight="1" x14ac:dyDescent="0.25">
      <c r="A3" s="32" t="s">
        <v>15</v>
      </c>
      <c r="B3" s="38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16" ht="27" x14ac:dyDescent="0.3">
      <c r="A4" s="24" t="s">
        <v>31</v>
      </c>
      <c r="B4" s="37"/>
      <c r="C4" s="37"/>
      <c r="D4" s="37"/>
      <c r="E4" s="37"/>
      <c r="F4" s="37"/>
      <c r="G4" s="37"/>
      <c r="H4" s="37"/>
      <c r="I4" s="37"/>
      <c r="J4" s="37">
        <v>1445.1666700000001</v>
      </c>
      <c r="K4" s="37">
        <v>192.416</v>
      </c>
      <c r="L4" s="37"/>
      <c r="M4" s="37"/>
      <c r="N4" s="37"/>
      <c r="O4" s="37"/>
      <c r="P4" s="25">
        <v>1637.58267</v>
      </c>
    </row>
    <row r="5" spans="1:16" ht="40.200000000000003" x14ac:dyDescent="0.3">
      <c r="A5" s="24" t="s">
        <v>32</v>
      </c>
      <c r="B5" s="37"/>
      <c r="C5" s="37">
        <v>22288.2</v>
      </c>
      <c r="D5" s="37">
        <v>19116.167000000001</v>
      </c>
      <c r="E5" s="37">
        <v>8462</v>
      </c>
      <c r="F5" s="37">
        <v>8493.7999999999993</v>
      </c>
      <c r="G5" s="37">
        <v>22844.833340000001</v>
      </c>
      <c r="H5" s="37">
        <v>6102.3339999999998</v>
      </c>
      <c r="I5" s="37">
        <v>7500</v>
      </c>
      <c r="J5" s="37">
        <v>486.66667000000001</v>
      </c>
      <c r="K5" s="37">
        <v>4661.6660000000002</v>
      </c>
      <c r="L5" s="37"/>
      <c r="M5" s="37">
        <v>9003</v>
      </c>
      <c r="N5" s="37">
        <v>13368</v>
      </c>
      <c r="O5" s="37">
        <v>18921.603999999999</v>
      </c>
      <c r="P5" s="25">
        <v>141248.27101</v>
      </c>
    </row>
    <row r="6" spans="1:16" ht="27" x14ac:dyDescent="0.3">
      <c r="A6" s="24" t="s">
        <v>33</v>
      </c>
      <c r="B6" s="37"/>
      <c r="C6" s="37">
        <v>444.16699999999997</v>
      </c>
      <c r="D6" s="37">
        <v>75</v>
      </c>
      <c r="E6" s="37"/>
      <c r="F6" s="37"/>
      <c r="G6" s="37">
        <v>75</v>
      </c>
      <c r="H6" s="37"/>
      <c r="I6" s="37">
        <v>605</v>
      </c>
      <c r="J6" s="37">
        <v>197.53333000000001</v>
      </c>
      <c r="K6" s="37"/>
      <c r="L6" s="37"/>
      <c r="M6" s="37"/>
      <c r="N6" s="37">
        <v>300</v>
      </c>
      <c r="O6" s="37"/>
      <c r="P6" s="25">
        <v>1696.7003299999999</v>
      </c>
    </row>
    <row r="7" spans="1:16" ht="66.599999999999994" x14ac:dyDescent="0.3">
      <c r="A7" s="24" t="s">
        <v>34</v>
      </c>
      <c r="B7" s="37">
        <v>72690.236650000006</v>
      </c>
      <c r="C7" s="37">
        <v>84297.718800000002</v>
      </c>
      <c r="D7" s="37">
        <v>22947.207999999999</v>
      </c>
      <c r="E7" s="37">
        <v>14400</v>
      </c>
      <c r="F7" s="37">
        <v>5529.3249999999998</v>
      </c>
      <c r="G7" s="37">
        <v>28891.88334</v>
      </c>
      <c r="H7" s="37">
        <v>14502.05</v>
      </c>
      <c r="I7" s="37">
        <v>5000</v>
      </c>
      <c r="J7" s="37">
        <v>31869.927640000002</v>
      </c>
      <c r="K7" s="37">
        <v>5899.3</v>
      </c>
      <c r="L7" s="37">
        <v>15000</v>
      </c>
      <c r="M7" s="37">
        <v>15525.7</v>
      </c>
      <c r="N7" s="37">
        <v>12248.566000000001</v>
      </c>
      <c r="O7" s="37">
        <v>23310.11549</v>
      </c>
      <c r="P7" s="25">
        <v>352112.03091999999</v>
      </c>
    </row>
    <row r="8" spans="1:16" ht="106.2" x14ac:dyDescent="0.3">
      <c r="A8" s="24" t="s">
        <v>35</v>
      </c>
      <c r="B8" s="37">
        <v>95182.247709999996</v>
      </c>
      <c r="C8" s="37">
        <v>65413.209880000002</v>
      </c>
      <c r="D8" s="37">
        <v>10298.971460000001</v>
      </c>
      <c r="E8" s="37">
        <v>18879.383460000001</v>
      </c>
      <c r="F8" s="37">
        <v>1132.5406599999999</v>
      </c>
      <c r="G8" s="37">
        <v>7099.8810000000003</v>
      </c>
      <c r="H8" s="37">
        <v>1845.83492</v>
      </c>
      <c r="I8" s="37">
        <v>447.43099999999998</v>
      </c>
      <c r="J8" s="37">
        <v>5958.6107700000002</v>
      </c>
      <c r="K8" s="37">
        <v>1335.634</v>
      </c>
      <c r="L8" s="37">
        <v>7090.1959200000001</v>
      </c>
      <c r="M8" s="37">
        <v>4134.6302500000002</v>
      </c>
      <c r="N8" s="37">
        <v>6576.0104099999999</v>
      </c>
      <c r="O8" s="37">
        <v>8685.0040100000006</v>
      </c>
      <c r="P8" s="25">
        <v>234079.58545000001</v>
      </c>
    </row>
    <row r="9" spans="1:16" ht="40.200000000000003" x14ac:dyDescent="0.3">
      <c r="A9" s="24" t="s">
        <v>36</v>
      </c>
      <c r="B9" s="37"/>
      <c r="C9" s="37"/>
      <c r="D9" s="37">
        <v>526.97529999999995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25">
        <v>526.97529999999995</v>
      </c>
    </row>
    <row r="10" spans="1:16" ht="79.8" x14ac:dyDescent="0.3">
      <c r="A10" s="24" t="s">
        <v>37</v>
      </c>
      <c r="B10" s="37">
        <v>188</v>
      </c>
      <c r="C10" s="37"/>
      <c r="D10" s="37"/>
      <c r="E10" s="37"/>
      <c r="F10" s="37"/>
      <c r="G10" s="37"/>
      <c r="H10" s="37"/>
      <c r="I10" s="37"/>
      <c r="J10" s="37">
        <v>27.724</v>
      </c>
      <c r="K10" s="37">
        <v>3.1080000000000001</v>
      </c>
      <c r="L10" s="37">
        <v>147.6</v>
      </c>
      <c r="M10" s="37"/>
      <c r="N10" s="37">
        <v>12.3</v>
      </c>
      <c r="O10" s="37"/>
      <c r="P10" s="25">
        <v>378.73200000000003</v>
      </c>
    </row>
    <row r="11" spans="1:16" ht="79.8" x14ac:dyDescent="0.3">
      <c r="A11" s="24" t="s">
        <v>38</v>
      </c>
      <c r="B11" s="37"/>
      <c r="C11" s="37">
        <v>4189.75</v>
      </c>
      <c r="D11" s="37">
        <v>643.41700000000003</v>
      </c>
      <c r="E11" s="37">
        <v>537</v>
      </c>
      <c r="F11" s="37">
        <v>163</v>
      </c>
      <c r="G11" s="37">
        <v>633.33334000000002</v>
      </c>
      <c r="H11" s="37">
        <v>160.666</v>
      </c>
      <c r="I11" s="37">
        <v>45</v>
      </c>
      <c r="J11" s="37"/>
      <c r="K11" s="37"/>
      <c r="L11" s="37">
        <v>260.83300000000003</v>
      </c>
      <c r="M11" s="37">
        <v>236.816</v>
      </c>
      <c r="N11" s="37">
        <v>243.666</v>
      </c>
      <c r="O11" s="37">
        <v>133.5</v>
      </c>
      <c r="P11" s="25">
        <v>7246.9813400000003</v>
      </c>
    </row>
    <row r="12" spans="1:16" ht="79.8" x14ac:dyDescent="0.3">
      <c r="A12" s="24" t="s">
        <v>39</v>
      </c>
      <c r="B12" s="37">
        <v>648.63</v>
      </c>
      <c r="C12" s="37">
        <v>258.334</v>
      </c>
      <c r="D12" s="37">
        <v>172.25</v>
      </c>
      <c r="E12" s="37">
        <v>79.540000000000006</v>
      </c>
      <c r="F12" s="37">
        <v>71</v>
      </c>
      <c r="G12" s="37">
        <v>86.083340000000007</v>
      </c>
      <c r="H12" s="37">
        <v>60.567410000000002</v>
      </c>
      <c r="I12" s="37">
        <v>120</v>
      </c>
      <c r="J12" s="37">
        <v>80.843999999999994</v>
      </c>
      <c r="K12" s="37">
        <v>116.675</v>
      </c>
      <c r="L12" s="37">
        <v>92.832999999999998</v>
      </c>
      <c r="M12" s="37">
        <v>87.63</v>
      </c>
      <c r="N12" s="37">
        <v>67.739999999999995</v>
      </c>
      <c r="O12" s="37">
        <v>80.376999999999995</v>
      </c>
      <c r="P12" s="25">
        <v>2022.5037500000001</v>
      </c>
    </row>
    <row r="13" spans="1:16" ht="53.4" x14ac:dyDescent="0.3">
      <c r="A13" s="24" t="s">
        <v>40</v>
      </c>
      <c r="B13" s="37">
        <v>619.71600000000001</v>
      </c>
      <c r="C13" s="37">
        <v>300.5</v>
      </c>
      <c r="D13" s="37">
        <v>352</v>
      </c>
      <c r="E13" s="37">
        <v>200.39</v>
      </c>
      <c r="F13" s="37">
        <v>68</v>
      </c>
      <c r="G13" s="37">
        <v>280</v>
      </c>
      <c r="H13" s="37">
        <v>101.75</v>
      </c>
      <c r="I13" s="37">
        <v>29</v>
      </c>
      <c r="J13" s="37">
        <v>402.084</v>
      </c>
      <c r="K13" s="37">
        <v>72.522000000000006</v>
      </c>
      <c r="L13" s="37">
        <v>66.798000000000002</v>
      </c>
      <c r="M13" s="37">
        <v>80</v>
      </c>
      <c r="N13" s="37">
        <v>71.201999999999998</v>
      </c>
      <c r="O13" s="37">
        <v>69.777000000000001</v>
      </c>
      <c r="P13" s="25">
        <v>2713.739</v>
      </c>
    </row>
    <row r="14" spans="1:16" ht="79.8" x14ac:dyDescent="0.3">
      <c r="A14" s="24" t="s">
        <v>41</v>
      </c>
      <c r="B14" s="37">
        <v>1960.0840000000001</v>
      </c>
      <c r="C14" s="37">
        <v>419</v>
      </c>
      <c r="D14" s="37">
        <v>220</v>
      </c>
      <c r="E14" s="37">
        <v>141.18</v>
      </c>
      <c r="F14" s="37">
        <v>63.9</v>
      </c>
      <c r="G14" s="37">
        <v>130</v>
      </c>
      <c r="H14" s="37">
        <v>46.518749999999997</v>
      </c>
      <c r="I14" s="37">
        <v>90</v>
      </c>
      <c r="J14" s="37">
        <v>557.529</v>
      </c>
      <c r="K14" s="37">
        <v>87.102000000000004</v>
      </c>
      <c r="L14" s="37">
        <v>112.926</v>
      </c>
      <c r="M14" s="37">
        <v>40</v>
      </c>
      <c r="N14" s="37">
        <v>261.858</v>
      </c>
      <c r="O14" s="37">
        <v>256.72133000000002</v>
      </c>
      <c r="P14" s="25">
        <v>4386.8190800000002</v>
      </c>
    </row>
    <row r="15" spans="1:16" ht="106.2" x14ac:dyDescent="0.3">
      <c r="A15" s="24" t="s">
        <v>42</v>
      </c>
      <c r="B15" s="37">
        <v>23882.95</v>
      </c>
      <c r="C15" s="37">
        <v>2129.9749999999999</v>
      </c>
      <c r="D15" s="37">
        <v>184.583</v>
      </c>
      <c r="E15" s="37"/>
      <c r="F15" s="37"/>
      <c r="G15" s="37"/>
      <c r="H15" s="37"/>
      <c r="I15" s="37"/>
      <c r="J15" s="37">
        <v>250</v>
      </c>
      <c r="K15" s="37"/>
      <c r="L15" s="37"/>
      <c r="M15" s="37"/>
      <c r="N15" s="37"/>
      <c r="O15" s="37"/>
      <c r="P15" s="25">
        <v>26447.508000000002</v>
      </c>
    </row>
    <row r="16" spans="1:16" ht="93" x14ac:dyDescent="0.3">
      <c r="A16" s="24" t="s">
        <v>43</v>
      </c>
      <c r="B16" s="37"/>
      <c r="C16" s="37">
        <v>4014.1370000000002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25">
        <v>4014.1370000000002</v>
      </c>
    </row>
    <row r="17" spans="1:16" ht="79.8" x14ac:dyDescent="0.3">
      <c r="A17" s="24" t="s">
        <v>44</v>
      </c>
      <c r="B17" s="37">
        <v>174.85427999999999</v>
      </c>
      <c r="C17" s="37">
        <v>171.333</v>
      </c>
      <c r="D17" s="37"/>
      <c r="E17" s="37"/>
      <c r="F17" s="37"/>
      <c r="G17" s="37">
        <v>28.131</v>
      </c>
      <c r="H17" s="37"/>
      <c r="I17" s="37"/>
      <c r="J17" s="37">
        <v>37.6</v>
      </c>
      <c r="K17" s="37"/>
      <c r="L17" s="37"/>
      <c r="M17" s="37">
        <v>9.5</v>
      </c>
      <c r="N17" s="37"/>
      <c r="O17" s="37"/>
      <c r="P17" s="25">
        <v>421.41827999999998</v>
      </c>
    </row>
    <row r="18" spans="1:16" ht="317.39999999999998" x14ac:dyDescent="0.3">
      <c r="A18" s="24" t="s">
        <v>45</v>
      </c>
      <c r="B18" s="37"/>
      <c r="C18" s="37">
        <v>11787.675069999999</v>
      </c>
      <c r="D18" s="37">
        <v>2100</v>
      </c>
      <c r="E18" s="37">
        <v>1340</v>
      </c>
      <c r="F18" s="37">
        <v>170</v>
      </c>
      <c r="G18" s="37">
        <v>2760</v>
      </c>
      <c r="H18" s="37">
        <v>1024.48316</v>
      </c>
      <c r="I18" s="37">
        <v>108</v>
      </c>
      <c r="J18" s="37">
        <v>5500</v>
      </c>
      <c r="K18" s="37">
        <v>1644.1669999999999</v>
      </c>
      <c r="L18" s="37">
        <v>1272</v>
      </c>
      <c r="M18" s="37">
        <v>1426.8</v>
      </c>
      <c r="N18" s="37">
        <v>1537.55</v>
      </c>
      <c r="O18" s="37">
        <v>1257.325</v>
      </c>
      <c r="P18" s="25">
        <v>31928.000230000001</v>
      </c>
    </row>
    <row r="19" spans="1:16" ht="159" x14ac:dyDescent="0.3">
      <c r="A19" s="24" t="s">
        <v>46</v>
      </c>
      <c r="B19" s="37">
        <v>161227.04746</v>
      </c>
      <c r="C19" s="37">
        <v>81300</v>
      </c>
      <c r="D19" s="37">
        <v>23640.848999999998</v>
      </c>
      <c r="E19" s="37">
        <v>9565</v>
      </c>
      <c r="F19" s="37">
        <v>6650</v>
      </c>
      <c r="G19" s="37">
        <v>23224.098000000002</v>
      </c>
      <c r="H19" s="37">
        <v>10337.916999999999</v>
      </c>
      <c r="I19" s="37">
        <v>2535</v>
      </c>
      <c r="J19" s="37">
        <v>22617.91</v>
      </c>
      <c r="K19" s="37">
        <v>5975.4059999999999</v>
      </c>
      <c r="L19" s="37">
        <v>18911.385999999999</v>
      </c>
      <c r="M19" s="37">
        <v>13396.53</v>
      </c>
      <c r="N19" s="37">
        <v>16095.7</v>
      </c>
      <c r="O19" s="37">
        <v>18261.6374</v>
      </c>
      <c r="P19" s="25">
        <v>413738.48086000001</v>
      </c>
    </row>
    <row r="20" spans="1:16" ht="93" x14ac:dyDescent="0.3">
      <c r="A20" s="24" t="s">
        <v>47</v>
      </c>
      <c r="B20" s="37">
        <v>7202.835</v>
      </c>
      <c r="C20" s="37">
        <v>2000</v>
      </c>
      <c r="D20" s="37">
        <v>790</v>
      </c>
      <c r="E20" s="37">
        <v>800</v>
      </c>
      <c r="F20" s="37">
        <v>480</v>
      </c>
      <c r="G20" s="37">
        <v>1808.86</v>
      </c>
      <c r="H20" s="37">
        <v>940</v>
      </c>
      <c r="I20" s="37">
        <v>70</v>
      </c>
      <c r="J20" s="37">
        <v>690</v>
      </c>
      <c r="K20" s="37">
        <v>1000</v>
      </c>
      <c r="L20" s="37">
        <v>1921.8720000000001</v>
      </c>
      <c r="M20" s="37">
        <v>1106.5</v>
      </c>
      <c r="N20" s="37">
        <v>1195.5899999999999</v>
      </c>
      <c r="O20" s="37">
        <v>614.5</v>
      </c>
      <c r="P20" s="25">
        <v>20620.156999999999</v>
      </c>
    </row>
    <row r="21" spans="1:16" ht="132.6" x14ac:dyDescent="0.3">
      <c r="A21" s="24" t="s">
        <v>48</v>
      </c>
      <c r="B21" s="37">
        <v>3.8</v>
      </c>
      <c r="C21" s="37">
        <v>37.235799999999998</v>
      </c>
      <c r="D21" s="37"/>
      <c r="E21" s="37"/>
      <c r="F21" s="37"/>
      <c r="G21" s="37"/>
      <c r="H21" s="37">
        <v>3.7250000000000001</v>
      </c>
      <c r="I21" s="37"/>
      <c r="J21" s="37">
        <v>14.9</v>
      </c>
      <c r="K21" s="37">
        <v>4.0101599999999999</v>
      </c>
      <c r="L21" s="37"/>
      <c r="M21" s="37"/>
      <c r="N21" s="37"/>
      <c r="O21" s="37"/>
      <c r="P21" s="25">
        <v>63.670960000000001</v>
      </c>
    </row>
    <row r="22" spans="1:16" ht="79.8" x14ac:dyDescent="0.3">
      <c r="A22" s="24" t="s">
        <v>49</v>
      </c>
      <c r="B22" s="37">
        <v>300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5">
        <v>300</v>
      </c>
    </row>
    <row r="23" spans="1:16" ht="119.4" x14ac:dyDescent="0.3">
      <c r="A23" s="24" t="s">
        <v>50</v>
      </c>
      <c r="B23" s="37">
        <v>7858.7280199999996</v>
      </c>
      <c r="C23" s="37">
        <v>1818</v>
      </c>
      <c r="D23" s="37">
        <v>302</v>
      </c>
      <c r="E23" s="37">
        <v>220</v>
      </c>
      <c r="F23" s="37">
        <v>81</v>
      </c>
      <c r="G23" s="37">
        <v>232.5</v>
      </c>
      <c r="H23" s="37">
        <v>55.5</v>
      </c>
      <c r="I23" s="37">
        <v>31</v>
      </c>
      <c r="J23" s="37">
        <v>1105</v>
      </c>
      <c r="K23" s="37">
        <v>268.33300000000003</v>
      </c>
      <c r="L23" s="37">
        <v>500</v>
      </c>
      <c r="M23" s="37">
        <v>258.76</v>
      </c>
      <c r="N23" s="37">
        <v>311</v>
      </c>
      <c r="O23" s="37">
        <v>414.53032999999999</v>
      </c>
      <c r="P23" s="25">
        <v>13456.351350000001</v>
      </c>
    </row>
    <row r="24" spans="1:16" ht="119.4" x14ac:dyDescent="0.3">
      <c r="A24" s="24" t="s">
        <v>51</v>
      </c>
      <c r="B24" s="37">
        <v>112298.10582</v>
      </c>
      <c r="C24" s="37">
        <v>43721.758999999998</v>
      </c>
      <c r="D24" s="37">
        <v>9993.5447000000004</v>
      </c>
      <c r="E24" s="37">
        <v>7050</v>
      </c>
      <c r="F24" s="37">
        <v>1800</v>
      </c>
      <c r="G24" s="37">
        <v>6654.7</v>
      </c>
      <c r="H24" s="37">
        <v>2617.75</v>
      </c>
      <c r="I24" s="37">
        <v>1000</v>
      </c>
      <c r="J24" s="37">
        <v>16128.7</v>
      </c>
      <c r="K24" s="37">
        <v>2746.384</v>
      </c>
      <c r="L24" s="37">
        <v>3500</v>
      </c>
      <c r="M24" s="37">
        <v>3724.1</v>
      </c>
      <c r="N24" s="37">
        <v>4665</v>
      </c>
      <c r="O24" s="37">
        <v>4406.9895500000002</v>
      </c>
      <c r="P24" s="25">
        <v>220307.03307</v>
      </c>
    </row>
    <row r="25" spans="1:16" ht="66.599999999999994" x14ac:dyDescent="0.3">
      <c r="A25" s="24" t="s">
        <v>52</v>
      </c>
      <c r="B25" s="37">
        <v>40336.489260000002</v>
      </c>
      <c r="C25" s="37">
        <v>6553.0839999999998</v>
      </c>
      <c r="D25" s="37">
        <v>3447.5830000000001</v>
      </c>
      <c r="E25" s="37">
        <v>1440</v>
      </c>
      <c r="F25" s="37">
        <v>519.5</v>
      </c>
      <c r="G25" s="37">
        <v>1800</v>
      </c>
      <c r="H25" s="37">
        <v>103.666</v>
      </c>
      <c r="I25" s="37">
        <v>100</v>
      </c>
      <c r="J25" s="37">
        <v>2130.4955100000002</v>
      </c>
      <c r="K25" s="37"/>
      <c r="L25" s="37">
        <v>100</v>
      </c>
      <c r="M25" s="37">
        <v>700</v>
      </c>
      <c r="N25" s="37">
        <v>1846.5252499999999</v>
      </c>
      <c r="O25" s="37">
        <v>1321.4780000000001</v>
      </c>
      <c r="P25" s="25">
        <v>60398.821020000003</v>
      </c>
    </row>
    <row r="26" spans="1:16" ht="93" x14ac:dyDescent="0.3">
      <c r="A26" s="24" t="s">
        <v>53</v>
      </c>
      <c r="B26" s="37">
        <v>2623.2440099999999</v>
      </c>
      <c r="C26" s="37">
        <v>1171.318</v>
      </c>
      <c r="D26" s="37">
        <v>226</v>
      </c>
      <c r="E26" s="37">
        <v>180</v>
      </c>
      <c r="F26" s="37">
        <v>55</v>
      </c>
      <c r="G26" s="37">
        <v>263.95</v>
      </c>
      <c r="H26" s="37">
        <v>86.834000000000003</v>
      </c>
      <c r="I26" s="37">
        <v>25</v>
      </c>
      <c r="J26" s="37">
        <v>384.18</v>
      </c>
      <c r="K26" s="37">
        <v>67.703999999999994</v>
      </c>
      <c r="L26" s="37">
        <v>100</v>
      </c>
      <c r="M26" s="37">
        <v>111.49</v>
      </c>
      <c r="N26" s="37">
        <v>175</v>
      </c>
      <c r="O26" s="37">
        <v>137.45151999999999</v>
      </c>
      <c r="P26" s="25">
        <v>5607.1715299999996</v>
      </c>
    </row>
    <row r="27" spans="1:16" ht="66.599999999999994" x14ac:dyDescent="0.3">
      <c r="A27" s="24" t="s">
        <v>54</v>
      </c>
      <c r="B27" s="37"/>
      <c r="C27" s="37">
        <v>971.89331000000004</v>
      </c>
      <c r="D27" s="37"/>
      <c r="E27" s="37"/>
      <c r="F27" s="37"/>
      <c r="G27" s="37">
        <v>241.459</v>
      </c>
      <c r="H27" s="37"/>
      <c r="I27" s="37"/>
      <c r="J27" s="37"/>
      <c r="K27" s="37"/>
      <c r="L27" s="37"/>
      <c r="M27" s="37"/>
      <c r="N27" s="37"/>
      <c r="O27" s="37"/>
      <c r="P27" s="25">
        <v>1213.35231</v>
      </c>
    </row>
    <row r="28" spans="1:16" ht="79.8" x14ac:dyDescent="0.3">
      <c r="A28" s="24" t="s">
        <v>55</v>
      </c>
      <c r="B28" s="37"/>
      <c r="C28" s="37"/>
      <c r="D28" s="37"/>
      <c r="E28" s="37"/>
      <c r="F28" s="37"/>
      <c r="G28" s="37">
        <v>1100</v>
      </c>
      <c r="H28" s="37"/>
      <c r="I28" s="37"/>
      <c r="J28" s="37"/>
      <c r="K28" s="37"/>
      <c r="L28" s="37"/>
      <c r="M28" s="37"/>
      <c r="N28" s="37"/>
      <c r="O28" s="37"/>
      <c r="P28" s="25">
        <v>1100</v>
      </c>
    </row>
    <row r="29" spans="1:16" ht="159" x14ac:dyDescent="0.3">
      <c r="A29" s="24" t="s">
        <v>56</v>
      </c>
      <c r="B29" s="37">
        <v>451.6</v>
      </c>
      <c r="C29" s="37"/>
      <c r="D29" s="37"/>
      <c r="E29" s="37"/>
      <c r="F29" s="37"/>
      <c r="G29" s="37"/>
      <c r="H29" s="37"/>
      <c r="I29" s="37"/>
      <c r="J29" s="37">
        <v>136.33600000000001</v>
      </c>
      <c r="K29" s="37"/>
      <c r="L29" s="37"/>
      <c r="M29" s="37"/>
      <c r="N29" s="37"/>
      <c r="O29" s="37"/>
      <c r="P29" s="25">
        <v>587.93600000000004</v>
      </c>
    </row>
    <row r="30" spans="1:16" ht="53.4" x14ac:dyDescent="0.3">
      <c r="A30" s="24" t="s">
        <v>57</v>
      </c>
      <c r="B30" s="37"/>
      <c r="C30" s="37"/>
      <c r="D30" s="37"/>
      <c r="E30" s="37"/>
      <c r="F30" s="37"/>
      <c r="G30" s="37"/>
      <c r="H30" s="37"/>
      <c r="I30" s="37"/>
      <c r="J30" s="37">
        <v>37992</v>
      </c>
      <c r="K30" s="37"/>
      <c r="L30" s="37"/>
      <c r="M30" s="37"/>
      <c r="N30" s="37"/>
      <c r="O30" s="37"/>
      <c r="P30" s="25">
        <v>37992</v>
      </c>
    </row>
    <row r="31" spans="1:16" ht="40.200000000000003" x14ac:dyDescent="0.3">
      <c r="A31" s="24" t="s">
        <v>58</v>
      </c>
      <c r="B31" s="37"/>
      <c r="C31" s="37"/>
      <c r="D31" s="37"/>
      <c r="E31" s="37">
        <v>297.2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25">
        <v>297.2</v>
      </c>
    </row>
    <row r="32" spans="1:16" x14ac:dyDescent="0.3">
      <c r="A32" s="24" t="s">
        <v>59</v>
      </c>
      <c r="B32" s="37">
        <v>527648.56821000006</v>
      </c>
      <c r="C32" s="37">
        <v>333287.28986000002</v>
      </c>
      <c r="D32" s="37">
        <v>95036.548460000005</v>
      </c>
      <c r="E32" s="37">
        <v>63591.693460000002</v>
      </c>
      <c r="F32" s="37">
        <v>25277.06566</v>
      </c>
      <c r="G32" s="37">
        <v>98154.712360000005</v>
      </c>
      <c r="H32" s="37">
        <v>37989.596239999999</v>
      </c>
      <c r="I32" s="37">
        <v>17705.431</v>
      </c>
      <c r="J32" s="37">
        <v>128013.20759000001</v>
      </c>
      <c r="K32" s="37">
        <v>24074.427159999999</v>
      </c>
      <c r="L32" s="37">
        <v>49076.443919999998</v>
      </c>
      <c r="M32" s="37">
        <v>49841.456250000003</v>
      </c>
      <c r="N32" s="37">
        <v>58975.70766</v>
      </c>
      <c r="O32" s="37">
        <v>77871.010630000004</v>
      </c>
      <c r="P32" s="25">
        <v>1586543.1584600001</v>
      </c>
    </row>
    <row r="34" spans="1:2" x14ac:dyDescent="0.3">
      <c r="A34" s="34" t="s">
        <v>30</v>
      </c>
      <c r="B34" s="33">
        <f>Учреждения!B76+'Муниципальные районы'!P32</f>
        <v>4021645.2081900002</v>
      </c>
    </row>
    <row r="35" spans="1:2" ht="32.25" customHeight="1" x14ac:dyDescent="0.3">
      <c r="A35" s="34" t="s">
        <v>125</v>
      </c>
      <c r="B35" s="33">
        <v>2833243.3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2018-03-13T01:47:12Z</dcterms:modified>
</cp:coreProperties>
</file>