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Учреждения!$27:$28</definedName>
    <definedName name="_xlnm.Print_Area" localSheetId="1">'Муниципальные районы'!$A$1:$P$16</definedName>
    <definedName name="_xlnm.Print_Area" localSheetId="0">Учреждения!$A$1:$E$71</definedName>
  </definedNames>
  <calcPr calcId="162913" refMode="R1C1"/>
</workbook>
</file>

<file path=xl/calcChain.xml><?xml version="1.0" encoding="utf-8"?>
<calcChain xmlns="http://schemas.openxmlformats.org/spreadsheetml/2006/main">
  <c r="E25" i="1" l="1"/>
  <c r="E8" i="1" s="1"/>
  <c r="E9" i="1"/>
  <c r="E11" i="1"/>
  <c r="E10" i="1"/>
  <c r="E24" i="1"/>
  <c r="E23" i="1"/>
  <c r="E13" i="1"/>
  <c r="E22" i="1"/>
  <c r="E21" i="1"/>
  <c r="E20" i="1"/>
  <c r="E19" i="1"/>
  <c r="E18" i="1"/>
  <c r="E17" i="1"/>
  <c r="E16" i="1"/>
  <c r="E15" i="1"/>
  <c r="E14" i="1"/>
  <c r="E12" i="1"/>
  <c r="B14" i="2" l="1"/>
  <c r="A2" i="2" l="1"/>
  <c r="B2" i="2" s="1"/>
  <c r="C2" i="2" s="1"/>
  <c r="A15" i="2" s="1"/>
  <c r="H1" i="1" l="1"/>
  <c r="H2" i="1"/>
  <c r="G1" i="1"/>
  <c r="G2" i="1"/>
</calcChain>
</file>

<file path=xl/sharedStrings.xml><?xml version="1.0" encoding="utf-8"?>
<sst xmlns="http://schemas.openxmlformats.org/spreadsheetml/2006/main" count="101" uniqueCount="100">
  <si>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</si>
  <si>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</si>
  <si>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</si>
  <si>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</si>
  <si>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</si>
  <si>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</si>
  <si>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</si>
  <si>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</si>
  <si>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</si>
  <si>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</si>
  <si>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</si>
  <si>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</si>
  <si>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</si>
  <si>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</si>
  <si>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</si>
  <si>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</si>
  <si>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</si>
  <si>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</si>
  <si>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</si>
  <si>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</si>
  <si>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</si>
  <si>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</si>
  <si>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</si>
  <si>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</si>
  <si>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</si>
  <si>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</si>
  <si>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</si>
  <si>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</si>
  <si>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</si>
  <si>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</si>
  <si>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</si>
  <si>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</si>
  <si>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</si>
  <si>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</si>
  <si>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</si>
  <si>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</si>
  <si>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</si>
  <si>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Иные межбюджетные трансферты на подготовку и проведение Всероссийского физкультурно-спортивного комплекса "Готов к труду и обороне" в Камчатском крае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</si>
  <si>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</si>
  <si>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</si>
  <si>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15.03.2018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</si>
  <si>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</si>
  <si>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</si>
  <si>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</si>
  <si>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</si>
  <si>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</si>
  <si>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</si>
  <si>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</si>
  <si>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</si>
  <si>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</si>
  <si>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молодежной политики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</si>
  <si>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</si>
  <si>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</si>
  <si>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</si>
  <si>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</si>
  <si>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</si>
  <si>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</si>
  <si>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</si>
  <si>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</si>
  <si>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</si>
  <si>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</si>
  <si>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</si>
  <si>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</si>
  <si>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</si>
  <si>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</si>
  <si>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</si>
  <si>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</si>
  <si>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</si>
  <si>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</si>
  <si>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</si>
  <si>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</si>
  <si>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</si>
  <si>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</si>
  <si>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</si>
  <si>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</si>
  <si>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</si>
  <si>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</si>
  <si>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</si>
  <si>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</si>
  <si>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</si>
  <si>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</si>
  <si>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ИТОГО</t>
  </si>
  <si>
    <t>11.03.2018</t>
  </si>
  <si>
    <t>Остатки средств на 12.03.2018г.</t>
  </si>
  <si>
    <t>с 12 марта по 15 марта 2018 года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</si>
  <si>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</si>
  <si>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отдельных полномочий в области лесных отношений</t>
  </si>
  <si>
    <t>Дотации бюджетам субъектов Российской Федерации  на частичную компенсацию дополнительных расходов на повышение оплаты труда работников бюджетной сферы</t>
  </si>
  <si>
    <t>Единая субвенция бюджетам субъектов Российской Федерации и бюджету г. Байконура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</si>
  <si>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</si>
  <si>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</si>
  <si>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</si>
  <si>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</si>
  <si>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</si>
  <si>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</si>
  <si>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</si>
  <si>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субъектов Российской Федерации на выплату региональной доплаты к пенсии</t>
  </si>
  <si>
    <t xml:space="preserve"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 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</si>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</sst>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4" fontId="0" fillId="0" borderId="0" xfId="0" applyNumberFormat="1"/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/>
    <xf numFmtId="0" fontId="15" fillId="0" borderId="4" xfId="0" applyFont="1" applyBorder="1" applyAlignment="1">
      <alignment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164" fontId="2" fillId="0" borderId="4" xfId="0" applyNumberFormat="1" applyFont="1" applyBorder="1" applyAlignment="1">
      <alignment horizontal="left" vertical="center" wrapText="1"/>
    </xf>
    <xf numFmtId="0" fontId="19" fillId="0" borderId="0" xfId="0" applyFont="1"/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 wrapText="1"/>
    </xf>
    <xf numFmtId="164" fontId="2" fillId="2" borderId="4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view="pageBreakPreview" topLeftCell="A43" zoomScaleNormal="100" zoomScaleSheetLayoutView="100" workbookViewId="0">
      <selection activeCell="E26" sqref="E26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0" t="s">
        <v>82</v>
      </c>
      <c r="G1" s="31" t="str">
        <f>TEXT(F1,"[$-FC19]ДД ММММ")</f>
        <v>11 марта</v>
      </c>
      <c r="H1" s="31" t="str">
        <f>TEXT(F1,"[$-FC19]ДД.ММ.ГГГ \г")</f>
        <v>11.03.2018 г</v>
      </c>
    </row>
    <row r="2" spans="1:9" ht="15.6" x14ac:dyDescent="0.3">
      <c r="A2" s="45" t="s">
        <v>84</v>
      </c>
      <c r="B2" s="45"/>
      <c r="C2" s="45"/>
      <c r="D2" s="45"/>
      <c r="E2" s="45"/>
      <c r="F2" s="30" t="s">
        <v>40</v>
      </c>
      <c r="G2" s="31" t="str">
        <f>TEXT(F2,"[$-FC19]ДД ММММ ГГГ \г")</f>
        <v>15 марта 2018 г</v>
      </c>
      <c r="H2" s="31" t="str">
        <f>TEXT(F2,"[$-FC19]ДД.ММ.ГГГ \г")</f>
        <v>15.03.2018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">
        <v>83</v>
      </c>
      <c r="B5" s="47"/>
      <c r="C5" s="47"/>
      <c r="D5" s="48"/>
      <c r="E5" s="8">
        <v>2833243.3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44"/>
      <c r="C7" s="44"/>
      <c r="D7" s="44"/>
      <c r="E7" s="13"/>
    </row>
    <row r="8" spans="1:9" x14ac:dyDescent="0.3">
      <c r="A8" s="50" t="s">
        <v>3</v>
      </c>
      <c r="B8" s="44"/>
      <c r="C8" s="44"/>
      <c r="D8" s="44"/>
      <c r="E8" s="9">
        <f>E25-E9</f>
        <v>411553.47899000009</v>
      </c>
    </row>
    <row r="9" spans="1:9" x14ac:dyDescent="0.3">
      <c r="A9" s="43" t="s">
        <v>4</v>
      </c>
      <c r="B9" s="44"/>
      <c r="C9" s="44"/>
      <c r="D9" s="44"/>
      <c r="E9" s="14">
        <f>SUM(E10:E24)</f>
        <v>64921.1</v>
      </c>
    </row>
    <row r="10" spans="1:9" ht="29.4" customHeight="1" x14ac:dyDescent="0.3">
      <c r="A10" s="43" t="s">
        <v>85</v>
      </c>
      <c r="B10" s="44"/>
      <c r="C10" s="44"/>
      <c r="D10" s="44"/>
      <c r="E10" s="14">
        <f>1775+525.2+621.5+167.8</f>
        <v>3089.5</v>
      </c>
    </row>
    <row r="11" spans="1:9" ht="28.8" customHeight="1" x14ac:dyDescent="0.3">
      <c r="A11" s="43" t="s">
        <v>86</v>
      </c>
      <c r="B11" s="44"/>
      <c r="C11" s="44"/>
      <c r="D11" s="44"/>
      <c r="E11" s="14">
        <f>1042.4+100.7+611.3+1001.1</f>
        <v>2755.5</v>
      </c>
    </row>
    <row r="12" spans="1:9" ht="28.2" customHeight="1" x14ac:dyDescent="0.3">
      <c r="A12" s="43" t="s">
        <v>87</v>
      </c>
      <c r="B12" s="44"/>
      <c r="C12" s="44"/>
      <c r="D12" s="44"/>
      <c r="E12" s="14">
        <f>32476</f>
        <v>32476</v>
      </c>
    </row>
    <row r="13" spans="1:9" x14ac:dyDescent="0.3">
      <c r="A13" s="43" t="s">
        <v>88</v>
      </c>
      <c r="B13" s="44"/>
      <c r="C13" s="44"/>
      <c r="D13" s="44"/>
      <c r="E13" s="14">
        <f>126.7+180.6+1066.5</f>
        <v>1373.8</v>
      </c>
    </row>
    <row r="14" spans="1:9" ht="27.6" customHeight="1" x14ac:dyDescent="0.3">
      <c r="A14" s="43" t="s">
        <v>89</v>
      </c>
      <c r="B14" s="44"/>
      <c r="C14" s="44"/>
      <c r="D14" s="44"/>
      <c r="E14" s="14">
        <f>2378.5+1073.5</f>
        <v>3452</v>
      </c>
    </row>
    <row r="15" spans="1:9" ht="26.4" customHeight="1" x14ac:dyDescent="0.3">
      <c r="A15" s="43" t="s">
        <v>90</v>
      </c>
      <c r="B15" s="44"/>
      <c r="C15" s="44"/>
      <c r="D15" s="44"/>
      <c r="E15" s="14">
        <f>413.7</f>
        <v>413.7</v>
      </c>
    </row>
    <row r="16" spans="1:9" ht="27" customHeight="1" x14ac:dyDescent="0.3">
      <c r="A16" s="43" t="s">
        <v>91</v>
      </c>
      <c r="B16" s="44"/>
      <c r="C16" s="44"/>
      <c r="D16" s="44"/>
      <c r="E16" s="14">
        <f>8321.5</f>
        <v>8321.5</v>
      </c>
    </row>
    <row r="17" spans="1:5" ht="25.8" customHeight="1" x14ac:dyDescent="0.3">
      <c r="A17" s="43" t="s">
        <v>92</v>
      </c>
      <c r="B17" s="44"/>
      <c r="C17" s="44"/>
      <c r="D17" s="44"/>
      <c r="E17" s="14">
        <f>6023.4</f>
        <v>6023.4</v>
      </c>
    </row>
    <row r="18" spans="1:5" ht="45.6" customHeight="1" x14ac:dyDescent="0.3">
      <c r="A18" s="43" t="s">
        <v>93</v>
      </c>
      <c r="B18" s="44"/>
      <c r="C18" s="44"/>
      <c r="D18" s="44"/>
      <c r="E18" s="14">
        <f>37.3</f>
        <v>37.299999999999997</v>
      </c>
    </row>
    <row r="19" spans="1:5" ht="30.6" customHeight="1" x14ac:dyDescent="0.3">
      <c r="A19" s="43" t="s">
        <v>94</v>
      </c>
      <c r="B19" s="44"/>
      <c r="C19" s="44"/>
      <c r="D19" s="44"/>
      <c r="E19" s="14">
        <f>3.6</f>
        <v>3.6</v>
      </c>
    </row>
    <row r="20" spans="1:5" ht="40.200000000000003" customHeight="1" x14ac:dyDescent="0.3">
      <c r="A20" s="43" t="s">
        <v>95</v>
      </c>
      <c r="B20" s="44"/>
      <c r="C20" s="44"/>
      <c r="D20" s="44"/>
      <c r="E20" s="14">
        <f>1287.2</f>
        <v>1287.2</v>
      </c>
    </row>
    <row r="21" spans="1:5" ht="28.2" customHeight="1" x14ac:dyDescent="0.3">
      <c r="A21" s="43" t="s">
        <v>96</v>
      </c>
      <c r="B21" s="44"/>
      <c r="C21" s="44"/>
      <c r="D21" s="44"/>
      <c r="E21" s="14">
        <f>3670.6</f>
        <v>3670.6</v>
      </c>
    </row>
    <row r="22" spans="1:5" ht="31.8" customHeight="1" x14ac:dyDescent="0.3">
      <c r="A22" s="43" t="s">
        <v>97</v>
      </c>
      <c r="B22" s="44"/>
      <c r="C22" s="44"/>
      <c r="D22" s="44"/>
      <c r="E22" s="14">
        <f>379.1</f>
        <v>379.1</v>
      </c>
    </row>
    <row r="23" spans="1:5" ht="31.2" customHeight="1" x14ac:dyDescent="0.3">
      <c r="A23" s="43" t="s">
        <v>98</v>
      </c>
      <c r="B23" s="44"/>
      <c r="C23" s="44"/>
      <c r="D23" s="44"/>
      <c r="E23" s="14">
        <f>1514.9</f>
        <v>1514.9</v>
      </c>
    </row>
    <row r="24" spans="1:5" ht="28.8" customHeight="1" x14ac:dyDescent="0.3">
      <c r="A24" s="43" t="s">
        <v>99</v>
      </c>
      <c r="B24" s="44"/>
      <c r="C24" s="44"/>
      <c r="D24" s="44"/>
      <c r="E24" s="14">
        <f>123</f>
        <v>123</v>
      </c>
    </row>
    <row r="25" spans="1:5" x14ac:dyDescent="0.3">
      <c r="A25" s="49" t="s">
        <v>5</v>
      </c>
      <c r="B25" s="50"/>
      <c r="C25" s="50"/>
      <c r="D25" s="50"/>
      <c r="E25" s="13">
        <f>'Муниципальные районы'!B15-Учреждения!E5+'Муниципальные районы'!B14</f>
        <v>476474.57899000007</v>
      </c>
    </row>
    <row r="26" spans="1:5" x14ac:dyDescent="0.3">
      <c r="A26" s="15"/>
      <c r="B26" s="16"/>
      <c r="C26" s="16"/>
      <c r="D26" s="6"/>
      <c r="E26" s="17"/>
    </row>
    <row r="27" spans="1:5" x14ac:dyDescent="0.3">
      <c r="A27" s="51" t="s">
        <v>14</v>
      </c>
      <c r="B27" s="53" t="s">
        <v>6</v>
      </c>
      <c r="C27" s="54" t="s">
        <v>7</v>
      </c>
      <c r="D27" s="54"/>
      <c r="E27" s="54"/>
    </row>
    <row r="28" spans="1:5" ht="82.8" x14ac:dyDescent="0.3">
      <c r="A28" s="52"/>
      <c r="B28" s="53"/>
      <c r="C28" s="18" t="s">
        <v>8</v>
      </c>
      <c r="D28" s="18" t="s">
        <v>9</v>
      </c>
      <c r="E28" s="18" t="s">
        <v>10</v>
      </c>
    </row>
    <row r="29" spans="1:5" x14ac:dyDescent="0.3">
      <c r="A29" s="19" t="s">
        <v>41</v>
      </c>
      <c r="B29" s="20">
        <v>1015.54466</v>
      </c>
      <c r="C29" s="20"/>
      <c r="D29" s="20"/>
      <c r="E29" s="20"/>
    </row>
    <row r="30" spans="1:5" x14ac:dyDescent="0.3">
      <c r="A30" s="19" t="s">
        <v>42</v>
      </c>
      <c r="B30" s="20">
        <v>400</v>
      </c>
      <c r="C30" s="20"/>
      <c r="D30" s="20"/>
      <c r="E30" s="20"/>
    </row>
    <row r="31" spans="1:5" x14ac:dyDescent="0.3">
      <c r="A31" s="19" t="s">
        <v>43</v>
      </c>
      <c r="B31" s="20">
        <v>6596.9597899999999</v>
      </c>
      <c r="C31" s="20">
        <v>996.5</v>
      </c>
      <c r="D31" s="20"/>
      <c r="E31" s="20"/>
    </row>
    <row r="32" spans="1:5" ht="27.6" x14ac:dyDescent="0.3">
      <c r="A32" s="19" t="s">
        <v>44</v>
      </c>
      <c r="B32" s="20">
        <v>187596.73222000001</v>
      </c>
      <c r="C32" s="20">
        <v>486.23658999999998</v>
      </c>
      <c r="D32" s="20">
        <v>273.31954999999999</v>
      </c>
      <c r="E32" s="20">
        <v>113.092</v>
      </c>
    </row>
    <row r="33" spans="1:5" x14ac:dyDescent="0.3">
      <c r="A33" s="19" t="s">
        <v>45</v>
      </c>
      <c r="B33" s="20">
        <v>50</v>
      </c>
      <c r="C33" s="20">
        <v>50</v>
      </c>
      <c r="D33" s="20"/>
      <c r="E33" s="20"/>
    </row>
    <row r="34" spans="1:5" x14ac:dyDescent="0.3">
      <c r="A34" s="19" t="s">
        <v>46</v>
      </c>
      <c r="B34" s="20">
        <v>1.0000000000000001E-5</v>
      </c>
      <c r="C34" s="20"/>
      <c r="D34" s="20"/>
      <c r="E34" s="20"/>
    </row>
    <row r="35" spans="1:5" ht="27.6" x14ac:dyDescent="0.3">
      <c r="A35" s="19" t="s">
        <v>47</v>
      </c>
      <c r="B35" s="20">
        <v>80678.535470000003</v>
      </c>
      <c r="C35" s="20">
        <v>3050</v>
      </c>
      <c r="D35" s="20"/>
      <c r="E35" s="20">
        <v>5033.5559999999996</v>
      </c>
    </row>
    <row r="36" spans="1:5" x14ac:dyDescent="0.3">
      <c r="A36" s="19" t="s">
        <v>48</v>
      </c>
      <c r="B36" s="20">
        <v>7810</v>
      </c>
      <c r="C36" s="20"/>
      <c r="D36" s="20"/>
      <c r="E36" s="20"/>
    </row>
    <row r="37" spans="1:5" x14ac:dyDescent="0.3">
      <c r="A37" s="19" t="s">
        <v>49</v>
      </c>
      <c r="B37" s="20">
        <v>39679.802060000002</v>
      </c>
      <c r="C37" s="20"/>
      <c r="D37" s="20"/>
      <c r="E37" s="20"/>
    </row>
    <row r="38" spans="1:5" x14ac:dyDescent="0.3">
      <c r="A38" s="19" t="s">
        <v>50</v>
      </c>
      <c r="B38" s="20">
        <v>33081.212099999997</v>
      </c>
      <c r="C38" s="20">
        <v>2330</v>
      </c>
      <c r="D38" s="20">
        <v>56.49868</v>
      </c>
      <c r="E38" s="20"/>
    </row>
    <row r="39" spans="1:5" x14ac:dyDescent="0.3">
      <c r="A39" s="19" t="s">
        <v>51</v>
      </c>
      <c r="B39" s="20">
        <v>24267.628219999999</v>
      </c>
      <c r="C39" s="20">
        <v>3029.35</v>
      </c>
      <c r="D39" s="20">
        <v>1146.81675</v>
      </c>
      <c r="E39" s="20">
        <v>3456.2635500000001</v>
      </c>
    </row>
    <row r="40" spans="1:5" x14ac:dyDescent="0.3">
      <c r="A40" s="19" t="s">
        <v>52</v>
      </c>
      <c r="B40" s="20">
        <v>239484.17684</v>
      </c>
      <c r="C40" s="20">
        <v>2750</v>
      </c>
      <c r="D40" s="20">
        <v>281</v>
      </c>
      <c r="E40" s="20">
        <v>182639.55257999999</v>
      </c>
    </row>
    <row r="41" spans="1:5" x14ac:dyDescent="0.3">
      <c r="A41" s="19" t="s">
        <v>53</v>
      </c>
      <c r="B41" s="20">
        <v>17664.552</v>
      </c>
      <c r="C41" s="20"/>
      <c r="D41" s="20"/>
      <c r="E41" s="20"/>
    </row>
    <row r="42" spans="1:5" ht="27.6" x14ac:dyDescent="0.3">
      <c r="A42" s="19" t="s">
        <v>54</v>
      </c>
      <c r="B42" s="20">
        <v>3573.0203099999999</v>
      </c>
      <c r="C42" s="20">
        <v>1969</v>
      </c>
      <c r="D42" s="20">
        <v>495</v>
      </c>
      <c r="E42" s="20"/>
    </row>
    <row r="43" spans="1:5" x14ac:dyDescent="0.3">
      <c r="A43" s="19" t="s">
        <v>55</v>
      </c>
      <c r="B43" s="20">
        <v>250</v>
      </c>
      <c r="C43" s="20">
        <v>250</v>
      </c>
      <c r="D43" s="20"/>
      <c r="E43" s="20"/>
    </row>
    <row r="44" spans="1:5" x14ac:dyDescent="0.3">
      <c r="A44" s="19" t="s">
        <v>56</v>
      </c>
      <c r="B44" s="20">
        <v>1563.5777599999999</v>
      </c>
      <c r="C44" s="20">
        <v>975</v>
      </c>
      <c r="D44" s="20"/>
      <c r="E44" s="20"/>
    </row>
    <row r="45" spans="1:5" x14ac:dyDescent="0.3">
      <c r="A45" s="19" t="s">
        <v>57</v>
      </c>
      <c r="B45" s="20">
        <v>587.08077000000003</v>
      </c>
      <c r="C45" s="20">
        <v>576.87814000000003</v>
      </c>
      <c r="D45" s="20">
        <v>10.202629999999999</v>
      </c>
      <c r="E45" s="20"/>
    </row>
    <row r="46" spans="1:5" x14ac:dyDescent="0.3">
      <c r="A46" s="19" t="s">
        <v>58</v>
      </c>
      <c r="B46" s="20">
        <v>1109.3208999999999</v>
      </c>
      <c r="C46" s="20">
        <v>880</v>
      </c>
      <c r="D46" s="20"/>
      <c r="E46" s="20"/>
    </row>
    <row r="47" spans="1:5" ht="27.6" x14ac:dyDescent="0.3">
      <c r="A47" s="19" t="s">
        <v>59</v>
      </c>
      <c r="B47" s="20">
        <v>4698.2097100000001</v>
      </c>
      <c r="C47" s="20">
        <v>1593.9949999999999</v>
      </c>
      <c r="D47" s="20"/>
      <c r="E47" s="20">
        <v>2366.4930599999998</v>
      </c>
    </row>
    <row r="48" spans="1:5" x14ac:dyDescent="0.3">
      <c r="A48" s="19" t="s">
        <v>60</v>
      </c>
      <c r="B48" s="20">
        <v>1382.3095000000001</v>
      </c>
      <c r="C48" s="20">
        <v>500</v>
      </c>
      <c r="D48" s="20"/>
      <c r="E48" s="20"/>
    </row>
    <row r="49" spans="1:5" x14ac:dyDescent="0.3">
      <c r="A49" s="19" t="s">
        <v>61</v>
      </c>
      <c r="B49" s="20">
        <v>1000</v>
      </c>
      <c r="C49" s="20"/>
      <c r="D49" s="20"/>
      <c r="E49" s="20"/>
    </row>
    <row r="50" spans="1:5" x14ac:dyDescent="0.3">
      <c r="A50" s="19" t="s">
        <v>62</v>
      </c>
      <c r="B50" s="20">
        <v>3285</v>
      </c>
      <c r="C50" s="20">
        <v>2250</v>
      </c>
      <c r="D50" s="20"/>
      <c r="E50" s="20"/>
    </row>
    <row r="51" spans="1:5" x14ac:dyDescent="0.3">
      <c r="A51" s="19" t="s">
        <v>63</v>
      </c>
      <c r="B51" s="20">
        <v>3650</v>
      </c>
      <c r="C51" s="20">
        <v>2700</v>
      </c>
      <c r="D51" s="20">
        <v>700</v>
      </c>
      <c r="E51" s="20"/>
    </row>
    <row r="52" spans="1:5" x14ac:dyDescent="0.3">
      <c r="A52" s="19" t="s">
        <v>64</v>
      </c>
      <c r="B52" s="20">
        <v>315</v>
      </c>
      <c r="C52" s="20">
        <v>315</v>
      </c>
      <c r="D52" s="20"/>
      <c r="E52" s="20"/>
    </row>
    <row r="53" spans="1:5" x14ac:dyDescent="0.3">
      <c r="A53" s="19" t="s">
        <v>65</v>
      </c>
      <c r="B53" s="20">
        <v>1150</v>
      </c>
      <c r="C53" s="20">
        <v>1000</v>
      </c>
      <c r="D53" s="20"/>
      <c r="E53" s="20"/>
    </row>
    <row r="54" spans="1:5" x14ac:dyDescent="0.3">
      <c r="A54" s="19" t="s">
        <v>66</v>
      </c>
      <c r="B54" s="20">
        <v>662.18998999999997</v>
      </c>
      <c r="C54" s="20">
        <v>398.92493000000002</v>
      </c>
      <c r="D54" s="20"/>
      <c r="E54" s="20"/>
    </row>
    <row r="55" spans="1:5" x14ac:dyDescent="0.3">
      <c r="A55" s="19" t="s">
        <v>67</v>
      </c>
      <c r="B55" s="20">
        <v>3</v>
      </c>
      <c r="C55" s="20"/>
      <c r="D55" s="20"/>
      <c r="E55" s="20"/>
    </row>
    <row r="56" spans="1:5" x14ac:dyDescent="0.3">
      <c r="A56" s="19" t="s">
        <v>68</v>
      </c>
      <c r="B56" s="20">
        <v>3127.5070300000002</v>
      </c>
      <c r="C56" s="20">
        <v>449</v>
      </c>
      <c r="D56" s="20"/>
      <c r="E56" s="20"/>
    </row>
    <row r="57" spans="1:5" x14ac:dyDescent="0.3">
      <c r="A57" s="19" t="s">
        <v>69</v>
      </c>
      <c r="B57" s="20">
        <v>12031.386710000001</v>
      </c>
      <c r="C57" s="20"/>
      <c r="D57" s="20"/>
      <c r="E57" s="20"/>
    </row>
    <row r="58" spans="1:5" x14ac:dyDescent="0.3">
      <c r="A58" s="19" t="s">
        <v>70</v>
      </c>
      <c r="B58" s="20">
        <v>550</v>
      </c>
      <c r="C58" s="20">
        <v>450</v>
      </c>
      <c r="D58" s="20"/>
      <c r="E58" s="20"/>
    </row>
    <row r="59" spans="1:5" x14ac:dyDescent="0.3">
      <c r="A59" s="19" t="s">
        <v>71</v>
      </c>
      <c r="B59" s="20">
        <v>2983.0491000000002</v>
      </c>
      <c r="C59" s="20">
        <v>2165</v>
      </c>
      <c r="D59" s="20">
        <v>150</v>
      </c>
      <c r="E59" s="20"/>
    </row>
    <row r="60" spans="1:5" x14ac:dyDescent="0.3">
      <c r="A60" s="19" t="s">
        <v>72</v>
      </c>
      <c r="B60" s="20">
        <v>84258.560500000007</v>
      </c>
      <c r="C60" s="20"/>
      <c r="D60" s="20"/>
      <c r="E60" s="20"/>
    </row>
    <row r="61" spans="1:5" x14ac:dyDescent="0.3">
      <c r="A61" s="19" t="s">
        <v>73</v>
      </c>
      <c r="B61" s="20">
        <v>27341.525669999999</v>
      </c>
      <c r="C61" s="20">
        <v>1447.32656</v>
      </c>
      <c r="D61" s="20">
        <v>9.5120400000000007</v>
      </c>
      <c r="E61" s="20"/>
    </row>
    <row r="62" spans="1:5" x14ac:dyDescent="0.3">
      <c r="A62" s="19" t="s">
        <v>74</v>
      </c>
      <c r="B62" s="20">
        <v>509.63713999999999</v>
      </c>
      <c r="C62" s="20"/>
      <c r="D62" s="20"/>
      <c r="E62" s="20"/>
    </row>
    <row r="63" spans="1:5" x14ac:dyDescent="0.3">
      <c r="A63" s="19" t="s">
        <v>75</v>
      </c>
      <c r="B63" s="20">
        <v>320</v>
      </c>
      <c r="C63" s="20">
        <v>320</v>
      </c>
      <c r="D63" s="20"/>
      <c r="E63" s="20"/>
    </row>
    <row r="64" spans="1:5" x14ac:dyDescent="0.3">
      <c r="A64" s="19" t="s">
        <v>76</v>
      </c>
      <c r="B64" s="20">
        <v>18.26032</v>
      </c>
      <c r="C64" s="20"/>
      <c r="D64" s="20"/>
      <c r="E64" s="20"/>
    </row>
    <row r="65" spans="1:5" x14ac:dyDescent="0.3">
      <c r="A65" s="19" t="s">
        <v>77</v>
      </c>
      <c r="B65" s="20">
        <v>3036.9380000000001</v>
      </c>
      <c r="C65" s="20">
        <v>2050</v>
      </c>
      <c r="D65" s="20">
        <v>530</v>
      </c>
      <c r="E65" s="20"/>
    </row>
    <row r="66" spans="1:5" x14ac:dyDescent="0.3">
      <c r="A66" s="19" t="s">
        <v>78</v>
      </c>
      <c r="B66" s="20">
        <v>17.529630000000001</v>
      </c>
      <c r="C66" s="20"/>
      <c r="D66" s="20"/>
      <c r="E66" s="20"/>
    </row>
    <row r="67" spans="1:5" x14ac:dyDescent="0.3">
      <c r="A67" s="19" t="s">
        <v>79</v>
      </c>
      <c r="B67" s="20">
        <v>141</v>
      </c>
      <c r="C67" s="20">
        <v>141</v>
      </c>
      <c r="D67" s="20"/>
      <c r="E67" s="20"/>
    </row>
    <row r="68" spans="1:5" x14ac:dyDescent="0.3">
      <c r="A68" s="19" t="s">
        <v>80</v>
      </c>
      <c r="B68" s="20">
        <v>40</v>
      </c>
      <c r="C68" s="20"/>
      <c r="D68" s="20"/>
      <c r="E68" s="20"/>
    </row>
    <row r="69" spans="1:5" s="42" customFormat="1" x14ac:dyDescent="0.3">
      <c r="A69" s="41" t="s">
        <v>81</v>
      </c>
      <c r="B69" s="21">
        <v>795929.24641000002</v>
      </c>
      <c r="C69" s="21">
        <v>33123.211219999997</v>
      </c>
      <c r="D69" s="21">
        <v>3652.3496500000001</v>
      </c>
      <c r="E69" s="21">
        <v>193608.95718999999</v>
      </c>
    </row>
  </sheetData>
  <mergeCells count="25">
    <mergeCell ref="A1:E1"/>
    <mergeCell ref="A2:E2"/>
    <mergeCell ref="A5:D5"/>
    <mergeCell ref="A25:D25"/>
    <mergeCell ref="A27:A28"/>
    <mergeCell ref="B27:B28"/>
    <mergeCell ref="C27:E27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BreakPreview" topLeftCell="A7" zoomScale="79" zoomScaleNormal="100" zoomScaleSheetLayoutView="79" workbookViewId="0">
      <selection activeCell="D14" sqref="D14"/>
    </sheetView>
  </sheetViews>
  <sheetFormatPr defaultRowHeight="14.4" x14ac:dyDescent="0.3"/>
  <cols>
    <col min="1" max="1" width="38.33203125" customWidth="1"/>
    <col min="2" max="2" width="13.109375" customWidth="1"/>
    <col min="3" max="3" width="12.88671875" customWidth="1"/>
    <col min="4" max="4" width="13.33203125" customWidth="1"/>
    <col min="5" max="5" width="13.109375" customWidth="1"/>
    <col min="6" max="7" width="13.5546875" customWidth="1"/>
    <col min="8" max="8" width="13.88671875" customWidth="1"/>
    <col min="9" max="9" width="13.33203125" customWidth="1"/>
    <col min="10" max="10" width="12.6640625" customWidth="1"/>
    <col min="11" max="11" width="11" customWidth="1"/>
    <col min="12" max="12" width="13.109375" customWidth="1"/>
    <col min="13" max="13" width="13" customWidth="1"/>
    <col min="14" max="14" width="13.21875" customWidth="1"/>
    <col min="15" max="15" width="13" customWidth="1"/>
    <col min="16" max="16" width="10.5546875" customWidth="1"/>
  </cols>
  <sheetData>
    <row r="1" spans="1:16" s="28" customFormat="1" ht="15.6" x14ac:dyDescent="0.3">
      <c r="A1" s="39" t="s">
        <v>40</v>
      </c>
      <c r="C1" s="29" t="s">
        <v>13</v>
      </c>
    </row>
    <row r="2" spans="1:16" x14ac:dyDescent="0.3">
      <c r="A2" s="35" t="str">
        <f>TEXT(EndData2,"[$-FC19]ДД.ММ.ГГГ")</f>
        <v>15.03.2018</v>
      </c>
      <c r="B2" s="35">
        <f>A2+1</f>
        <v>43175</v>
      </c>
      <c r="C2" s="40" t="str">
        <f>TEXT(B2,"[$-FC19]ДД.ММ.ГГГ")</f>
        <v>16.03.2018</v>
      </c>
      <c r="P2" s="26" t="s">
        <v>12</v>
      </c>
    </row>
    <row r="3" spans="1:16" s="27" customFormat="1" ht="51.75" customHeight="1" x14ac:dyDescent="0.25">
      <c r="A3" s="32" t="s">
        <v>15</v>
      </c>
      <c r="B3" s="38" t="s">
        <v>16</v>
      </c>
      <c r="C3" s="36" t="s">
        <v>17</v>
      </c>
      <c r="D3" s="36" t="s">
        <v>18</v>
      </c>
      <c r="E3" s="36" t="s">
        <v>19</v>
      </c>
      <c r="F3" s="36" t="s">
        <v>20</v>
      </c>
      <c r="G3" s="36" t="s">
        <v>21</v>
      </c>
      <c r="H3" s="36" t="s">
        <v>22</v>
      </c>
      <c r="I3" s="36" t="s">
        <v>23</v>
      </c>
      <c r="J3" s="36" t="s">
        <v>24</v>
      </c>
      <c r="K3" s="36" t="s">
        <v>25</v>
      </c>
      <c r="L3" s="36" t="s">
        <v>26</v>
      </c>
      <c r="M3" s="36" t="s">
        <v>27</v>
      </c>
      <c r="N3" s="36" t="s">
        <v>28</v>
      </c>
      <c r="O3" s="36" t="s">
        <v>29</v>
      </c>
      <c r="P3" s="23" t="s">
        <v>11</v>
      </c>
    </row>
    <row r="4" spans="1:16" ht="66.599999999999994" x14ac:dyDescent="0.3">
      <c r="A4" s="24" t="s">
        <v>31</v>
      </c>
      <c r="B4" s="37"/>
      <c r="C4" s="37"/>
      <c r="D4" s="37"/>
      <c r="E4" s="37"/>
      <c r="F4" s="37"/>
      <c r="G4" s="37"/>
      <c r="H4" s="37">
        <v>5960.8779999999997</v>
      </c>
      <c r="I4" s="37"/>
      <c r="J4" s="37"/>
      <c r="K4" s="37"/>
      <c r="L4" s="37"/>
      <c r="M4" s="37"/>
      <c r="N4" s="37"/>
      <c r="O4" s="37"/>
      <c r="P4" s="25">
        <v>5960.8779999999997</v>
      </c>
    </row>
    <row r="5" spans="1:16" ht="106.2" x14ac:dyDescent="0.3">
      <c r="A5" s="24" t="s">
        <v>32</v>
      </c>
      <c r="B5" s="37">
        <v>168</v>
      </c>
      <c r="C5" s="37">
        <v>204</v>
      </c>
      <c r="D5" s="37">
        <v>938.35</v>
      </c>
      <c r="E5" s="37"/>
      <c r="F5" s="37"/>
      <c r="G5" s="37">
        <v>536.08000000000004</v>
      </c>
      <c r="H5" s="37"/>
      <c r="I5" s="37">
        <v>154.12</v>
      </c>
      <c r="J5" s="37">
        <v>717.47799999999995</v>
      </c>
      <c r="K5" s="37"/>
      <c r="L5" s="37">
        <v>325.35000000000002</v>
      </c>
      <c r="M5" s="37">
        <v>217.82</v>
      </c>
      <c r="N5" s="37">
        <v>261.58</v>
      </c>
      <c r="O5" s="37"/>
      <c r="P5" s="25">
        <v>3522.7779999999998</v>
      </c>
    </row>
    <row r="6" spans="1:16" ht="317.39999999999998" x14ac:dyDescent="0.3">
      <c r="A6" s="24" t="s">
        <v>33</v>
      </c>
      <c r="B6" s="37"/>
      <c r="C6" s="37">
        <v>451.9314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25">
        <v>451.9314</v>
      </c>
    </row>
    <row r="7" spans="1:16" ht="132.6" x14ac:dyDescent="0.3">
      <c r="A7" s="24" t="s">
        <v>34</v>
      </c>
      <c r="B7" s="37">
        <v>29.792000000000002</v>
      </c>
      <c r="C7" s="37">
        <v>22.342320000000001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25">
        <v>52.134320000000002</v>
      </c>
    </row>
    <row r="8" spans="1:16" ht="119.4" x14ac:dyDescent="0.3">
      <c r="A8" s="24" t="s">
        <v>35</v>
      </c>
      <c r="B8" s="37"/>
      <c r="C8" s="37"/>
      <c r="D8" s="37">
        <v>300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25">
        <v>300</v>
      </c>
    </row>
    <row r="9" spans="1:16" ht="79.8" x14ac:dyDescent="0.3">
      <c r="A9" s="24" t="s">
        <v>36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>
        <v>3347.6</v>
      </c>
      <c r="O9" s="37"/>
      <c r="P9" s="25">
        <v>3347.6</v>
      </c>
    </row>
    <row r="10" spans="1:16" ht="53.4" x14ac:dyDescent="0.3">
      <c r="A10" s="24" t="s">
        <v>37</v>
      </c>
      <c r="B10" s="37">
        <v>600</v>
      </c>
      <c r="C10" s="37">
        <v>600</v>
      </c>
      <c r="D10" s="37">
        <v>300</v>
      </c>
      <c r="E10" s="37">
        <v>300</v>
      </c>
      <c r="F10" s="37">
        <v>250</v>
      </c>
      <c r="G10" s="37">
        <v>350</v>
      </c>
      <c r="H10" s="37">
        <v>300</v>
      </c>
      <c r="I10" s="37">
        <v>200</v>
      </c>
      <c r="J10" s="37">
        <v>350</v>
      </c>
      <c r="K10" s="37">
        <v>300</v>
      </c>
      <c r="L10" s="37">
        <v>300</v>
      </c>
      <c r="M10" s="37">
        <v>300</v>
      </c>
      <c r="N10" s="37">
        <v>200</v>
      </c>
      <c r="O10" s="37">
        <v>200</v>
      </c>
      <c r="P10" s="25">
        <v>4550</v>
      </c>
    </row>
    <row r="11" spans="1:16" ht="40.200000000000003" x14ac:dyDescent="0.3">
      <c r="A11" s="24" t="s">
        <v>38</v>
      </c>
      <c r="B11" s="37">
        <v>751.81877999999995</v>
      </c>
      <c r="C11" s="37">
        <v>368.03901000000002</v>
      </c>
      <c r="D11" s="37"/>
      <c r="E11" s="37">
        <v>78.481589999999997</v>
      </c>
      <c r="F11" s="37"/>
      <c r="G11" s="37">
        <v>79.789609999999996</v>
      </c>
      <c r="H11" s="37"/>
      <c r="I11" s="37"/>
      <c r="J11" s="37">
        <v>211.90028000000001</v>
      </c>
      <c r="K11" s="37"/>
      <c r="L11" s="37"/>
      <c r="M11" s="37"/>
      <c r="N11" s="37"/>
      <c r="O11" s="37">
        <v>78.481589999999997</v>
      </c>
      <c r="P11" s="25">
        <v>1568.5108600000001</v>
      </c>
    </row>
    <row r="12" spans="1:16" s="42" customFormat="1" x14ac:dyDescent="0.3">
      <c r="A12" s="56" t="s">
        <v>39</v>
      </c>
      <c r="B12" s="57">
        <v>1549.61078</v>
      </c>
      <c r="C12" s="57">
        <v>1646.3127300000001</v>
      </c>
      <c r="D12" s="57">
        <v>1538.35</v>
      </c>
      <c r="E12" s="57">
        <v>378.48158999999998</v>
      </c>
      <c r="F12" s="57">
        <v>250</v>
      </c>
      <c r="G12" s="57">
        <v>965.86960999999997</v>
      </c>
      <c r="H12" s="57">
        <v>6260.8779999999997</v>
      </c>
      <c r="I12" s="57">
        <v>354.12</v>
      </c>
      <c r="J12" s="57">
        <v>1279.3782799999999</v>
      </c>
      <c r="K12" s="57">
        <v>300</v>
      </c>
      <c r="L12" s="57">
        <v>625.35</v>
      </c>
      <c r="M12" s="57">
        <v>517.82000000000005</v>
      </c>
      <c r="N12" s="57">
        <v>3809.18</v>
      </c>
      <c r="O12" s="57">
        <v>278.48158999999998</v>
      </c>
      <c r="P12" s="25">
        <v>19753.832579999998</v>
      </c>
    </row>
    <row r="14" spans="1:16" x14ac:dyDescent="0.3">
      <c r="A14" s="34" t="s">
        <v>30</v>
      </c>
      <c r="B14" s="33">
        <f>Учреждения!B69+'Муниципальные районы'!P12</f>
        <v>815683.07899000007</v>
      </c>
    </row>
    <row r="15" spans="1:16" ht="32.25" customHeight="1" x14ac:dyDescent="0.3">
      <c r="A15" s="34" t="str">
        <f>CONCATENATE("Остатки бюджетных средств на ",C2,"г.")</f>
        <v>Остатки бюджетных средств на 16.03.2018г.</v>
      </c>
      <c r="B15" s="33">
        <v>2494034.7999999998</v>
      </c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2018-03-19T21:41:44Z</dcterms:modified>
</cp:coreProperties>
</file>