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68" windowWidth="14808" windowHeight="7956"/>
  </bookViews>
  <sheets>
    <sheet name="Учреждения" sheetId="1" r:id="rId1"/>
    <sheet name="Муниципальные районы" sheetId="2" r:id="rId2"/>
  </sheets>
  <definedNames>
    <definedName name="EndData">Учреждения!$F$5</definedName>
    <definedName name="EndData1">Учреждения!$F$2</definedName>
    <definedName name="EndData2">'Муниципальные районы'!$A$1</definedName>
    <definedName name="StartData">Учреждения!$F$4</definedName>
    <definedName name="StartData1">Учреждения!$F$1</definedName>
    <definedName name="_xlnm.Print_Titles" localSheetId="1">'Муниципальные районы'!$1:$3</definedName>
    <definedName name="_xlnm.Print_Titles" localSheetId="0">Учреждения!$30:$31</definedName>
    <definedName name="_xlnm.Print_Area" localSheetId="1">'Муниципальные районы'!$A$1:$P$27</definedName>
    <definedName name="_xlnm.Print_Area" localSheetId="0">Учреждения!$A$1:$E$72</definedName>
  </definedNames>
  <calcPr calcId="162913" refMode="R1C1"/>
</workbook>
</file>

<file path=xl/calcChain.xml><?xml version="1.0" encoding="utf-8"?>
<calcChain xmlns="http://schemas.openxmlformats.org/spreadsheetml/2006/main">
  <c r="E28" i="1" l="1"/>
  <c r="E8" i="1" s="1"/>
  <c r="E14" i="1" l="1"/>
  <c r="E13" i="1"/>
  <c r="E27" i="1"/>
  <c r="E26" i="1"/>
  <c r="E25" i="1"/>
  <c r="E24" i="1"/>
  <c r="E23" i="1"/>
  <c r="E12" i="1"/>
  <c r="E22" i="1"/>
  <c r="E16" i="1"/>
  <c r="E11" i="1"/>
  <c r="E21" i="1"/>
  <c r="E20" i="1"/>
  <c r="E19" i="1"/>
  <c r="E18" i="1"/>
  <c r="E17" i="1"/>
  <c r="E15" i="1"/>
  <c r="E10" i="1"/>
  <c r="B25" i="2"/>
  <c r="E9" i="1" l="1"/>
  <c r="A2" i="2"/>
  <c r="B2" i="2" s="1"/>
  <c r="C2" i="2" s="1"/>
  <c r="A26" i="2" s="1"/>
  <c r="H1" i="1" l="1"/>
  <c r="A5" i="1" s="1"/>
  <c r="H2" i="1"/>
  <c r="G1" i="1"/>
  <c r="G2" i="1"/>
  <c r="A2" i="1" l="1"/>
</calcChain>
</file>

<file path=xl/sharedStrings.xml><?xml version="1.0" encoding="utf-8"?>
<sst xmlns="http://schemas.openxmlformats.org/spreadsheetml/2006/main" count="111" uniqueCount="110">
  <si>
    <t xml:space="preserve"> Справка о доходах и расходах краевого бюджета</t>
  </si>
  <si>
    <t>тыс.рублей</t>
  </si>
  <si>
    <t>Доходы</t>
  </si>
  <si>
    <t>Собственные доходы</t>
  </si>
  <si>
    <t>Финансовая помощь из федерального бюджета - всего, в том числе:</t>
  </si>
  <si>
    <t>Всего доходов</t>
  </si>
  <si>
    <t>Всего</t>
  </si>
  <si>
    <t xml:space="preserve">в том числе: </t>
  </si>
  <si>
    <t>Оплата труда</t>
  </si>
  <si>
    <t>Начисления на выплаты по оплате труда</t>
  </si>
  <si>
    <t>Меры социальной поддержки отдельных категорий граждан</t>
  </si>
  <si>
    <t>Итого</t>
  </si>
  <si>
    <t>тыс. рублей</t>
  </si>
  <si>
    <t xml:space="preserve">Дотации, субвенции, субсидии и иные межбюджетные трансферты бюджетам муниципальных районов (городских округов) </t>
  </si>
  <si>
    <t>Расходы бюджетополучателей, финансируемые из краевого бюджета</t>
  </si>
  <si>
    <t>Наименование направления  целевой статьи</t>
  </si>
  <si>
    <t>Петропавловск-Камчатский городской округ</t>
  </si>
  <si>
    <t>Елизовский муниципальный район</t>
  </si>
  <si>
    <t>Усть-Камчатский муниципальный район</t>
  </si>
  <si>
    <t>Усть-Большерецкий муниципальный район</t>
  </si>
  <si>
    <t>Соболевский муниципальный район</t>
  </si>
  <si>
    <t>Мильковский муниципальный район</t>
  </si>
  <si>
    <t>Быстринский муниципальный район</t>
  </si>
  <si>
    <t>Алеутский муниципальный район</t>
  </si>
  <si>
    <t>Вилючинский городской округ</t>
  </si>
  <si>
    <t>Городской округ "поселок Палана"</t>
  </si>
  <si>
    <t>Олюторский муниципальный район</t>
  </si>
  <si>
    <t>Карагинский  муниципальный  район</t>
  </si>
  <si>
    <t>Тигильский  муниципальный  район</t>
  </si>
  <si>
    <t>Пенжинский  муниципальный  район</t>
  </si>
  <si>
    <t>Всего расход:</t>
  </si>
  <si>
    <t>Дотации на выравнивание бюджетной обеспеченности поселений</t>
  </si>
  <si>
    <t>Дотации на выравнивание бюджетной обеспеченности муниципальных районов (городских округов)</t>
  </si>
  <si>
    <t>Дотации на поддержку мер по обеспечению сбалансированности бюджетов</t>
  </si>
  <si>
    <t>Субсидии местным бюджетам, связанные с выравниванием обеспеченности муниципальных образований в Камчатском крае по реализации ими их расходных обязательств</t>
  </si>
  <si>
    <t>Субсидии местным бюджетам на реализацию мероприятий соответствующей подпрограммы соответствующей государственной программы Камчатского края (за исключением мероприятий Инвестиционной программы Камчатского края и субсидий, которым присвоены отдельные коды)</t>
  </si>
  <si>
    <t>Субсидии местным бюджетам на реализацию мероприятий Инвестиционной  программы Камчатского края</t>
  </si>
  <si>
    <t>Субвенции для осуществления государственных полномочий Камчатского края по вопросам создания административных комиссий в целях привлечения к административной ответственности, предусмотренной законом Камчатского края</t>
  </si>
  <si>
    <t>Субвенции муниципальным районам в Камчатском крае для осуществления  полномочий органов государственной власти Камчатского края по расчету и предоставлению дотаций  бюджетам поселений</t>
  </si>
  <si>
    <t>Субвенции для осуществления  государственных полномочий Камчатского края по созданию и организации деятельности комиссий по делам несовершеннолетних и защите их прав муниципальных районов и городских округов в Камчатском крае</t>
  </si>
  <si>
    <t>Субвенции для осуществления государственных полномочий по опеке и попечительству в Камчатском крае в части расходов на содержание специалистов, осуществляющих деятельность по опеке и попечительству</t>
  </si>
  <si>
    <t>Субвенции для осуществления  государственных полномочий Камчатского края по обеспечению государственных гарантий реализации прав на получение общедоступного и бесплатного начального общего, основного общего, среднего общего образования в муниципальных общеобразовательных организациях в Камчатском крае, по обеспечению дополнительного образования детей в муниципальных общеобразовательных организациях в Камчатском крае</t>
  </si>
  <si>
    <t>Субвенции для осуществления  государственных полномочий Камчатского края по предоставлению мер социальной поддержки отдельным категориям граждан в период получения ими образования в муниципальных общеобразовательных организациях в Камчатском крае</t>
  </si>
  <si>
    <t>Субвенции для осуществления  государственных полномочий Камчатского края по выплате ежемесячной доплаты к заработной плате педагогическим работникам, имеющим ученые степени доктора наук, кандидата наук, государственные награды СССР, РСФСР и Российской Федерации, в отдельных муниципальных образовательных организациях в Камчатском крае</t>
  </si>
  <si>
    <t>Субвенции для осуществления  государственных полномочий Камчатского края в части расходов на предоставление  единовременной денежной выплаты гражданам, усыновившим (удочерившим) ребенка (детей) в Камчатском крае</t>
  </si>
  <si>
    <t>Субвенции для осуществления  государственных полномочий  Камчатского края по выплате компенсации части платы, взимаемой с родителей (законных представителей) за присмотр и уход за детьми в образовательных организациях в Камчатском крае, реализующих образовательную программу дошкольного образования</t>
  </si>
  <si>
    <t>Субвенции для осуществления  государственных полномочий Камчатского края по обеспечению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и муниципальных общеобразовательных организациях в Камчатском крае</t>
  </si>
  <si>
    <t>Субвенции для осуществления  государственных полномочий Камчатского края по выплате вознаграждения за выполнение функций классного руководителя педагогическим работникам муниципальных образовательных организаций в Камчатском крае</t>
  </si>
  <si>
    <t>Субвенции на осуществление  государственных полномочий Камчатского края по организации проведения мероприятий по отлову и содержанию безнадзорных животных в Камчатском крае</t>
  </si>
  <si>
    <t>Расходы, связанные с особым режимом безопасного функционирования закрытых административно-территориальных образований</t>
  </si>
  <si>
    <t>Всего:</t>
  </si>
  <si>
    <t>10.05.2018</t>
  </si>
  <si>
    <t>Законодательное Собрание Камчатского края</t>
  </si>
  <si>
    <t>Контрольно-счетная палата Камчатского края</t>
  </si>
  <si>
    <t>Аппарат Губернатора и Правительства Камчатского края</t>
  </si>
  <si>
    <t>Министерство сельского хозяйства, пищевой и перерабатывающей промышленности Камчатского края</t>
  </si>
  <si>
    <t>Министерство природных ресурсов и экологии Камчатского края</t>
  </si>
  <si>
    <t>Министерство рыбного хозяйства Камчатского края</t>
  </si>
  <si>
    <t>Министерство жилищно-коммунального хозяйства и энергетики Камчатского края</t>
  </si>
  <si>
    <t>Министерство финансов Камчатского края</t>
  </si>
  <si>
    <t>Министерство строительства Камчатского края</t>
  </si>
  <si>
    <t>Министерство образования и молодежной политики Камчатского края</t>
  </si>
  <si>
    <t>Министерство здравоохранения Камчатского края</t>
  </si>
  <si>
    <t>Министерство социального развития и труда Камчатского края</t>
  </si>
  <si>
    <t>Министерство культуры Камчатского края</t>
  </si>
  <si>
    <t>Министерство специальных программ и по делам казачества Камчатского края</t>
  </si>
  <si>
    <t>Агентство по информатизации и связи Камчатского края</t>
  </si>
  <si>
    <t>Министерство имущественных и земельных отношений Камчатского края</t>
  </si>
  <si>
    <t>Агентство записи актов гражданского состояния Камчатского края</t>
  </si>
  <si>
    <t>Агентство по делам архивов Камчатского края</t>
  </si>
  <si>
    <t>Агентство по занятости населения и миграционной политике Камчатского края</t>
  </si>
  <si>
    <t>Агентство по ветеринарии Камчатского края</t>
  </si>
  <si>
    <t>Министерство транспорта и дорожного строительства Камчатского края</t>
  </si>
  <si>
    <t>Агентство по обеспечению деятельности мировых судей Камчатского края</t>
  </si>
  <si>
    <t>Региональная служба по тарифам и ценам Камчатского края</t>
  </si>
  <si>
    <t>Инспекция государственного технического надзора Камчатского края</t>
  </si>
  <si>
    <t>Инспекция государственного экологического надзора Камчатского края</t>
  </si>
  <si>
    <t>Государственная инспекция по контролю в сфере закупок Камчатского края</t>
  </si>
  <si>
    <t>Избирательная комиссия Камчатского края</t>
  </si>
  <si>
    <t>Министерство экономического развития и торговли Камчатского края</t>
  </si>
  <si>
    <t>Петропавловск-Камчатская городская территориальная избирательная комиссия</t>
  </si>
  <si>
    <t>Агентство по внутренней политике Камчатского края</t>
  </si>
  <si>
    <t>Министерство спорта Камчатского края</t>
  </si>
  <si>
    <t>Агентство лесного хозяйства и охраны животного мира Камчатского края</t>
  </si>
  <si>
    <t>Агентство по туризму и внешним связям Камчатского края</t>
  </si>
  <si>
    <t>администрация Корякского округа</t>
  </si>
  <si>
    <t>Министерство территориального развития Камчатского края</t>
  </si>
  <si>
    <t>Агентство инвестиций и предпринимательства Камчатского края</t>
  </si>
  <si>
    <t>Агентство по обращению с отходами Камчатского края</t>
  </si>
  <si>
    <t>Служба охраны объектов культурного наследия Камчатского края</t>
  </si>
  <si>
    <t>ИТОГО</t>
  </si>
  <si>
    <t>04.05.2018</t>
  </si>
  <si>
    <t>Субсидии бюджетам субъектов Российской Федерации на оказание несвязанной поддержки сельскохозяйственным товаропроизводителям в области растениеводства</t>
  </si>
  <si>
    <t>Единая субвенция бюджетам субъектов Российской Федерации и бюджету г. Байконура</t>
  </si>
  <si>
    <t xml:space="preserve">Субсидии бюджетам субъектов Российской Федерации на реализацию мероприятий по обеспечению жильем молодых семей </t>
  </si>
  <si>
    <t>Субвенции бюджетам субъектов Российской Федерации на реализацию полномочий Российской Федерации по осуществлению социальных выплат безработным гражданам</t>
  </si>
  <si>
    <t>Субвенции бюджетам субъектов Российской Федерации на осуществление отдельных полномочий в области лесных отношений</t>
  </si>
  <si>
    <t>Субсидии бюджетам субъектов Российской Федерации на содействие достижению целевых показателей реализации региональных программ развития агропромышленного комплекса</t>
  </si>
  <si>
    <t>Возврат остатков субсидий на возмещение части процентной ставки по краткосрочным кредитам (займам) на развитие животноводства, переработки и реализации продукции животноводства из бюджетов субъектов Российской Федерации</t>
  </si>
  <si>
    <t>Возврат остатков субсидий на возмещение части процентной ставки по инвестиционным кредитам (займам) на развитие животноводства, переработки и развитие инфраструктуры и логистического обеспечения рынков продукции животноводства из бюджетов субъектов Российской Федерации</t>
  </si>
  <si>
    <t>Дотации бюджетам субъектов Российской Федерации на выравнивание бюджетной обеспеченности</t>
  </si>
  <si>
    <t>Дотации бюджетам субъектов Российской Федерации, связанные с особым режимом безопасного функционирования закрытых административно-территориальных образований</t>
  </si>
  <si>
    <t>Возврат прочих остатков субсидий, субвенций и иных межбюджетных трансфертов, имеющих целевое назначение, прошлых лет из бюджетов субъектов Российской Федерации</t>
  </si>
  <si>
    <t xml:space="preserve">Межбюджетные трансферты, передаваемые бюджетам субъектов Российской Федерации  на обеспечение членов Совета Федерации и их помощников в субъектах Российской Федерации </t>
  </si>
  <si>
    <t xml:space="preserve">Субсидии бюджетам субъектов Российской Федерации на мероприятия по стимулированию программ развития жилищного строительства субъектов Российской Федерации </t>
  </si>
  <si>
    <t>Субсидии бюджетам субъектов Российской Федерации на  закупку авиационной услуги органами государственной власти субъектов Российской Федерации для оказания медицинской помощи с применением авиации</t>
  </si>
  <si>
    <t>Субвенции бюджетам субъектов Российской Федерации на 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 медицинскими изделиями по рецептам на медицинские изделия, а также специализированными продуктами лечебного питания для детей-инвалидов</t>
  </si>
  <si>
    <t xml:space="preserve">Межбюджетные трансферты, передаваемые бюджетам субъектов Российской Федерации на реализацию отдельных полномочий в области лекарственного обеспечения </t>
  </si>
  <si>
    <t>Субвенции бюджетам субъектов Российской Федерации на оплату жилищно-коммунальных услуг отдельным категориям граждан</t>
  </si>
  <si>
    <t xml:space="preserve">Субсидии бюджетам субъектов Российской Федерации на поддержку региональных проектов в сфере информационных технологий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</si>
</sst>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20" x14ac:knownFonts="1">
    <font>
      <sz val="11"/>
      <color theme="1"/>
      <name val="Calibri"/>
      <family val="2"/>
      <scheme val="minor"/>
    </font>
    <font>
      <b/>
      <sz val="12"/>
      <name val="Times New Roman"/>
      <family val="1"/>
      <charset val="204"/>
    </font>
    <font>
      <b/>
      <sz val="11"/>
      <name val="Times New Roman"/>
      <family val="1"/>
      <charset val="204"/>
    </font>
    <font>
      <sz val="11"/>
      <name val="Times New Roman"/>
      <family val="1"/>
      <charset val="204"/>
    </font>
    <font>
      <sz val="9"/>
      <name val="Times New Roman"/>
      <family val="1"/>
      <charset val="204"/>
    </font>
    <font>
      <b/>
      <sz val="10"/>
      <name val="Times New Roman"/>
      <family val="1"/>
      <charset val="204"/>
    </font>
    <font>
      <sz val="10"/>
      <name val="Times New Roman"/>
      <family val="1"/>
      <charset val="204"/>
    </font>
    <font>
      <b/>
      <sz val="10"/>
      <name val="Times New Roman"/>
      <family val="1"/>
    </font>
    <font>
      <sz val="10"/>
      <color theme="1"/>
      <name val="Calibri"/>
      <family val="2"/>
      <scheme val="minor"/>
    </font>
    <font>
      <sz val="11"/>
      <color theme="1"/>
      <name val="Times New Roman"/>
      <family val="1"/>
    </font>
    <font>
      <sz val="10"/>
      <name val="Times New Roman"/>
      <family val="1"/>
    </font>
    <font>
      <sz val="12"/>
      <color theme="1"/>
      <name val="Times New Roman"/>
      <family val="1"/>
    </font>
    <font>
      <b/>
      <sz val="12"/>
      <name val="Times New Roman"/>
      <family val="1"/>
    </font>
    <font>
      <sz val="11"/>
      <color theme="0" tint="-0.34998626667073579"/>
      <name val="Calibri"/>
      <family val="2"/>
      <scheme val="minor"/>
    </font>
    <font>
      <b/>
      <sz val="10"/>
      <color theme="1"/>
      <name val="Calibri"/>
      <family val="2"/>
      <scheme val="minor"/>
    </font>
    <font>
      <b/>
      <sz val="11"/>
      <color theme="1"/>
      <name val="Times New Roman"/>
      <family val="1"/>
      <charset val="204"/>
    </font>
    <font>
      <b/>
      <sz val="11"/>
      <color theme="1"/>
      <name val="Calibri"/>
      <family val="2"/>
      <charset val="204"/>
      <scheme val="minor"/>
    </font>
    <font>
      <sz val="12"/>
      <color theme="0"/>
      <name val="Times New Roman"/>
      <family val="1"/>
    </font>
    <font>
      <sz val="11"/>
      <color theme="0"/>
      <name val="Calibri"/>
      <family val="2"/>
      <scheme val="minor"/>
    </font>
    <font>
      <b/>
      <sz val="9"/>
      <color theme="0"/>
      <name val="Times New Roman"/>
      <family val="1"/>
      <charset val="204"/>
    </font>
  </fonts>
  <fills count="3">
    <fill>
      <patternFill patternType="none"/>
    </fill>
    <fill>
      <patternFill patternType="gray125"/>
    </fill>
    <fill>
      <patternFill patternType="solid">
        <fgColor indexed="9"/>
        <bgColor indexed="64"/>
      </patternFill>
    </fill>
  </fills>
  <borders count="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58">
    <xf numFmtId="0" fontId="0" fillId="0" borderId="0" xfId="0"/>
    <xf numFmtId="0" fontId="2" fillId="0" borderId="0" xfId="0" applyFont="1" applyAlignment="1">
      <alignment wrapText="1"/>
    </xf>
    <xf numFmtId="0" fontId="2" fillId="0" borderId="0" xfId="0" applyFont="1" applyAlignment="1">
      <alignment horizontal="center" wrapText="1"/>
    </xf>
    <xf numFmtId="0" fontId="3" fillId="0" borderId="0" xfId="0" applyFont="1" applyAlignment="1">
      <alignment wrapText="1"/>
    </xf>
    <xf numFmtId="0" fontId="3" fillId="0" borderId="0" xfId="0" applyFont="1" applyBorder="1" applyAlignment="1"/>
    <xf numFmtId="0" fontId="3" fillId="0" borderId="0" xfId="0" applyFont="1"/>
    <xf numFmtId="0" fontId="3" fillId="0" borderId="0" xfId="0" applyFont="1" applyBorder="1"/>
    <xf numFmtId="0" fontId="4" fillId="0" borderId="0" xfId="0" applyFont="1" applyBorder="1" applyAlignment="1">
      <alignment horizontal="right"/>
    </xf>
    <xf numFmtId="164" fontId="5" fillId="2" borderId="4" xfId="0" applyNumberFormat="1" applyFont="1" applyFill="1" applyBorder="1" applyAlignment="1"/>
    <xf numFmtId="164" fontId="3" fillId="0" borderId="4" xfId="0" applyNumberFormat="1" applyFont="1" applyFill="1" applyBorder="1" applyAlignment="1">
      <alignment horizontal="right" wrapText="1"/>
    </xf>
    <xf numFmtId="0" fontId="3" fillId="0" borderId="0" xfId="0" applyFont="1" applyFill="1" applyBorder="1" applyAlignment="1">
      <alignment wrapText="1"/>
    </xf>
    <xf numFmtId="0" fontId="3" fillId="0" borderId="0" xfId="0" applyFont="1" applyBorder="1" applyAlignment="1">
      <alignment wrapText="1"/>
    </xf>
    <xf numFmtId="164" fontId="3" fillId="0" borderId="0" xfId="0" applyNumberFormat="1" applyFont="1" applyFill="1" applyBorder="1" applyAlignment="1">
      <alignment horizontal="right" wrapText="1"/>
    </xf>
    <xf numFmtId="164" fontId="2" fillId="0" borderId="4" xfId="0" applyNumberFormat="1" applyFont="1" applyFill="1" applyBorder="1" applyAlignment="1">
      <alignment horizontal="right" wrapText="1"/>
    </xf>
    <xf numFmtId="164" fontId="3" fillId="0" borderId="4" xfId="0" applyNumberFormat="1" applyFont="1" applyFill="1" applyBorder="1" applyAlignment="1">
      <alignment horizontal="right" vertical="center" wrapText="1"/>
    </xf>
    <xf numFmtId="0" fontId="2" fillId="0" borderId="0" xfId="0" applyFont="1" applyFill="1" applyBorder="1" applyAlignment="1">
      <alignment wrapText="1"/>
    </xf>
    <xf numFmtId="0" fontId="2" fillId="0" borderId="0" xfId="0" applyFont="1" applyFill="1" applyBorder="1" applyAlignment="1">
      <alignment horizontal="left" wrapText="1"/>
    </xf>
    <xf numFmtId="0" fontId="3" fillId="0" borderId="0" xfId="0" applyFont="1" applyFill="1" applyBorder="1"/>
    <xf numFmtId="0" fontId="3" fillId="0" borderId="4" xfId="0" applyFont="1" applyFill="1" applyBorder="1" applyAlignment="1">
      <alignment horizontal="center" vertical="top" wrapText="1"/>
    </xf>
    <xf numFmtId="164" fontId="3" fillId="0" borderId="4" xfId="0" applyNumberFormat="1" applyFont="1" applyBorder="1" applyAlignment="1">
      <alignment horizontal="right" vertical="center" wrapText="1"/>
    </xf>
    <xf numFmtId="164" fontId="2" fillId="0" borderId="4" xfId="0" applyNumberFormat="1" applyFont="1" applyBorder="1" applyAlignment="1">
      <alignment horizontal="right" vertical="center" wrapText="1"/>
    </xf>
    <xf numFmtId="49" fontId="3" fillId="0" borderId="4" xfId="0" applyNumberFormat="1" applyFont="1" applyBorder="1" applyAlignment="1">
      <alignment horizontal="left" vertical="center" wrapText="1"/>
    </xf>
    <xf numFmtId="14" fontId="0" fillId="0" borderId="0" xfId="0" applyNumberFormat="1"/>
    <xf numFmtId="49" fontId="2" fillId="0" borderId="4" xfId="0" applyNumberFormat="1" applyFont="1" applyBorder="1" applyAlignment="1">
      <alignment horizontal="left" vertical="center" wrapText="1"/>
    </xf>
    <xf numFmtId="164" fontId="7" fillId="2" borderId="4" xfId="0" applyNumberFormat="1" applyFont="1" applyFill="1" applyBorder="1" applyAlignment="1">
      <alignment horizontal="center" vertical="center" wrapText="1"/>
    </xf>
    <xf numFmtId="49" fontId="6" fillId="2" borderId="4" xfId="0" applyNumberFormat="1" applyFont="1" applyFill="1" applyBorder="1" applyAlignment="1">
      <alignment horizontal="left" wrapText="1"/>
    </xf>
    <xf numFmtId="164" fontId="7" fillId="2" borderId="4" xfId="0" applyNumberFormat="1" applyFont="1" applyFill="1" applyBorder="1" applyAlignment="1">
      <alignment horizontal="right" vertical="center" wrapText="1"/>
    </xf>
    <xf numFmtId="0" fontId="8" fillId="0" borderId="0" xfId="0" applyFont="1"/>
    <xf numFmtId="0" fontId="9" fillId="0" borderId="0" xfId="0" applyFont="1"/>
    <xf numFmtId="0" fontId="11" fillId="0" borderId="0" xfId="0" applyFont="1"/>
    <xf numFmtId="0" fontId="12" fillId="2" borderId="0" xfId="0" applyFont="1" applyFill="1" applyBorder="1" applyAlignment="1"/>
    <xf numFmtId="0" fontId="13" fillId="0" borderId="0" xfId="0" applyNumberFormat="1" applyFont="1"/>
    <xf numFmtId="0" fontId="13" fillId="0" borderId="0" xfId="0" applyFont="1"/>
    <xf numFmtId="49" fontId="5" fillId="2" borderId="4" xfId="0" applyNumberFormat="1" applyFont="1" applyFill="1" applyBorder="1" applyAlignment="1">
      <alignment horizontal="left" wrapText="1"/>
    </xf>
    <xf numFmtId="0" fontId="14" fillId="0" borderId="0" xfId="0" applyFont="1"/>
    <xf numFmtId="0" fontId="15" fillId="0" borderId="4" xfId="0" applyFont="1" applyBorder="1" applyAlignment="1">
      <alignment horizontal="center" vertical="center" wrapText="1"/>
    </xf>
    <xf numFmtId="164" fontId="16" fillId="0" borderId="4" xfId="0" applyNumberFormat="1" applyFont="1" applyBorder="1"/>
    <xf numFmtId="0" fontId="16" fillId="0" borderId="4" xfId="0" applyFont="1" applyBorder="1" applyAlignment="1">
      <alignment wrapText="1"/>
    </xf>
    <xf numFmtId="0" fontId="18" fillId="0" borderId="0" xfId="0" applyFont="1"/>
    <xf numFmtId="164" fontId="10" fillId="2" borderId="4" xfId="0" applyNumberFormat="1" applyFont="1" applyFill="1" applyBorder="1" applyAlignment="1">
      <alignment vertical="center" wrapText="1"/>
    </xf>
    <xf numFmtId="164" fontId="3" fillId="2" borderId="4" xfId="0" applyNumberFormat="1" applyFont="1" applyFill="1" applyBorder="1" applyAlignment="1">
      <alignment horizontal="right" wrapText="1"/>
    </xf>
    <xf numFmtId="164" fontId="2" fillId="2" borderId="4" xfId="0" applyNumberFormat="1" applyFont="1" applyFill="1" applyBorder="1" applyAlignment="1">
      <alignment horizontal="right" wrapText="1"/>
    </xf>
    <xf numFmtId="164" fontId="10" fillId="2" borderId="4" xfId="0" applyNumberFormat="1" applyFont="1" applyFill="1" applyBorder="1" applyAlignment="1">
      <alignment horizontal="center" vertical="center" wrapText="1"/>
    </xf>
    <xf numFmtId="14" fontId="17" fillId="0" borderId="0" xfId="0" applyNumberFormat="1" applyFont="1"/>
    <xf numFmtId="0" fontId="19" fillId="2" borderId="0" xfId="0" applyFont="1" applyFill="1" applyBorder="1" applyAlignment="1"/>
    <xf numFmtId="0" fontId="3" fillId="0" borderId="4" xfId="0" applyFont="1" applyBorder="1" applyAlignment="1">
      <alignment horizontal="left" wrapText="1"/>
    </xf>
    <xf numFmtId="0" fontId="3" fillId="0" borderId="4" xfId="0" applyFont="1" applyBorder="1" applyAlignment="1">
      <alignment horizontal="left"/>
    </xf>
    <xf numFmtId="0" fontId="1" fillId="0" borderId="0" xfId="0" applyFont="1" applyAlignment="1">
      <alignment horizontal="center" wrapText="1"/>
    </xf>
    <xf numFmtId="0" fontId="2" fillId="0" borderId="1" xfId="0" applyNumberFormat="1" applyFont="1" applyFill="1" applyBorder="1" applyAlignment="1">
      <alignment horizontal="left" wrapText="1"/>
    </xf>
    <xf numFmtId="0" fontId="2" fillId="0" borderId="2" xfId="0" applyNumberFormat="1" applyFont="1" applyFill="1" applyBorder="1" applyAlignment="1">
      <alignment horizontal="left" wrapText="1"/>
    </xf>
    <xf numFmtId="0" fontId="2" fillId="0" borderId="3" xfId="0" applyNumberFormat="1" applyFont="1" applyFill="1" applyBorder="1" applyAlignment="1">
      <alignment horizontal="left" wrapText="1"/>
    </xf>
    <xf numFmtId="164" fontId="2" fillId="0" borderId="4" xfId="0" applyNumberFormat="1" applyFont="1" applyFill="1" applyBorder="1" applyAlignment="1">
      <alignment horizontal="left" wrapText="1"/>
    </xf>
    <xf numFmtId="0" fontId="3" fillId="0" borderId="4" xfId="0" applyFont="1" applyFill="1" applyBorder="1" applyAlignment="1">
      <alignment horizontal="left" wrapText="1"/>
    </xf>
    <xf numFmtId="0" fontId="2" fillId="0" borderId="5" xfId="0" applyFont="1" applyFill="1" applyBorder="1" applyAlignment="1">
      <alignment horizontal="center" vertical="center" wrapText="1"/>
    </xf>
    <xf numFmtId="0" fontId="2" fillId="0" borderId="6" xfId="0" applyFont="1" applyFill="1" applyBorder="1" applyAlignment="1">
      <alignment horizontal="center" vertical="center" wrapText="1"/>
    </xf>
    <xf numFmtId="165" fontId="2" fillId="0" borderId="4" xfId="0" applyNumberFormat="1" applyFont="1" applyFill="1" applyBorder="1" applyAlignment="1">
      <alignment horizontal="center" vertical="center"/>
    </xf>
    <xf numFmtId="165" fontId="2" fillId="0" borderId="4" xfId="0" applyNumberFormat="1" applyFont="1" applyFill="1" applyBorder="1" applyAlignment="1">
      <alignment horizontal="left" vertical="center" wrapText="1"/>
    </xf>
    <xf numFmtId="0" fontId="2" fillId="0" borderId="4" xfId="0" applyFont="1" applyFill="1" applyBorder="1" applyAlignment="1">
      <alignment horizontal="left"/>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0"/>
  <sheetViews>
    <sheetView tabSelected="1" view="pageBreakPreview" zoomScaleNormal="100" zoomScaleSheetLayoutView="100" workbookViewId="0">
      <selection activeCell="E29" sqref="E29"/>
    </sheetView>
  </sheetViews>
  <sheetFormatPr defaultRowHeight="14.4" x14ac:dyDescent="0.3"/>
  <cols>
    <col min="1" max="1" width="69.33203125" customWidth="1"/>
    <col min="2" max="2" width="13.88671875" customWidth="1"/>
    <col min="3" max="4" width="14.44140625" customWidth="1"/>
    <col min="5" max="5" width="12.44140625" customWidth="1"/>
    <col min="6" max="6" width="12.5546875" customWidth="1"/>
    <col min="7" max="7" width="16" bestFit="1" customWidth="1"/>
    <col min="9" max="9" width="10.109375" bestFit="1" customWidth="1"/>
  </cols>
  <sheetData>
    <row r="1" spans="1:9" ht="15.6" x14ac:dyDescent="0.3">
      <c r="A1" s="47" t="s">
        <v>0</v>
      </c>
      <c r="B1" s="47"/>
      <c r="C1" s="47"/>
      <c r="D1" s="47"/>
      <c r="E1" s="47"/>
      <c r="F1" s="31" t="s">
        <v>91</v>
      </c>
      <c r="G1" s="32" t="str">
        <f>TEXT(F1,"[$-FC19]ДД ММММ")</f>
        <v>04 мая</v>
      </c>
      <c r="H1" s="32" t="str">
        <f>TEXT(F1,"[$-FC19]ДД.ММ.ГГГ \г")</f>
        <v>04.05.2018 г</v>
      </c>
    </row>
    <row r="2" spans="1:9" ht="15.6" x14ac:dyDescent="0.3">
      <c r="A2" s="47" t="str">
        <f>CONCATENATE("с ",G1," по ",G2,"ода")</f>
        <v>с 04 мая по 10 мая 2018 года</v>
      </c>
      <c r="B2" s="47"/>
      <c r="C2" s="47"/>
      <c r="D2" s="47"/>
      <c r="E2" s="47"/>
      <c r="F2" s="31" t="s">
        <v>51</v>
      </c>
      <c r="G2" s="32" t="str">
        <f>TEXT(F2,"[$-FC19]ДД ММММ ГГГ \г")</f>
        <v>10 мая 2018 г</v>
      </c>
      <c r="H2" s="32" t="str">
        <f>TEXT(F2,"[$-FC19]ДД.ММ.ГГГ \г")</f>
        <v>10.05.2018 г</v>
      </c>
      <c r="I2" s="22"/>
    </row>
    <row r="3" spans="1:9" x14ac:dyDescent="0.3">
      <c r="A3" s="1"/>
      <c r="B3" s="2"/>
      <c r="C3" s="2"/>
      <c r="D3" s="2"/>
      <c r="E3" s="3"/>
    </row>
    <row r="4" spans="1:9" x14ac:dyDescent="0.3">
      <c r="A4" s="4"/>
      <c r="B4" s="5"/>
      <c r="C4" s="5"/>
      <c r="D4" s="6"/>
      <c r="E4" s="7" t="s">
        <v>1</v>
      </c>
    </row>
    <row r="5" spans="1:9" x14ac:dyDescent="0.3">
      <c r="A5" s="48" t="str">
        <f>CONCATENATE("Остатки средств на ",H1,".")</f>
        <v>Остатки средств на 04.05.2018 г.</v>
      </c>
      <c r="B5" s="49"/>
      <c r="C5" s="49"/>
      <c r="D5" s="50"/>
      <c r="E5" s="8">
        <v>1849596.8</v>
      </c>
      <c r="F5" s="22"/>
    </row>
    <row r="6" spans="1:9" x14ac:dyDescent="0.3">
      <c r="A6" s="10"/>
      <c r="B6" s="11"/>
      <c r="C6" s="11"/>
      <c r="D6" s="11"/>
      <c r="E6" s="12"/>
    </row>
    <row r="7" spans="1:9" x14ac:dyDescent="0.3">
      <c r="A7" s="57" t="s">
        <v>2</v>
      </c>
      <c r="B7" s="46"/>
      <c r="C7" s="46"/>
      <c r="D7" s="46"/>
      <c r="E7" s="13"/>
    </row>
    <row r="8" spans="1:9" x14ac:dyDescent="0.3">
      <c r="A8" s="52" t="s">
        <v>3</v>
      </c>
      <c r="B8" s="46"/>
      <c r="C8" s="46"/>
      <c r="D8" s="46"/>
      <c r="E8" s="9">
        <f>E28-E9</f>
        <v>409188.89403000008</v>
      </c>
    </row>
    <row r="9" spans="1:9" x14ac:dyDescent="0.3">
      <c r="A9" s="45" t="s">
        <v>4</v>
      </c>
      <c r="B9" s="46"/>
      <c r="C9" s="46"/>
      <c r="D9" s="46"/>
      <c r="E9" s="14">
        <f>SUM(E10:E27)</f>
        <v>3393471</v>
      </c>
    </row>
    <row r="10" spans="1:9" ht="31.8" customHeight="1" x14ac:dyDescent="0.3">
      <c r="A10" s="45" t="s">
        <v>92</v>
      </c>
      <c r="B10" s="46"/>
      <c r="C10" s="46"/>
      <c r="D10" s="46"/>
      <c r="E10" s="14">
        <f>7994.2</f>
        <v>7994.2</v>
      </c>
    </row>
    <row r="11" spans="1:9" x14ac:dyDescent="0.3">
      <c r="A11" s="45" t="s">
        <v>93</v>
      </c>
      <c r="B11" s="46"/>
      <c r="C11" s="46"/>
      <c r="D11" s="46"/>
      <c r="E11" s="14">
        <f>26.3+560.2+4.1</f>
        <v>590.6</v>
      </c>
    </row>
    <row r="12" spans="1:9" x14ac:dyDescent="0.3">
      <c r="A12" s="45" t="s">
        <v>94</v>
      </c>
      <c r="B12" s="46"/>
      <c r="C12" s="46"/>
      <c r="D12" s="46"/>
      <c r="E12" s="14">
        <f>186.5+108.8+466.4</f>
        <v>761.7</v>
      </c>
    </row>
    <row r="13" spans="1:9" ht="28.8" customHeight="1" x14ac:dyDescent="0.3">
      <c r="A13" s="45" t="s">
        <v>95</v>
      </c>
      <c r="B13" s="46"/>
      <c r="C13" s="46"/>
      <c r="D13" s="46"/>
      <c r="E13" s="14">
        <f>5.6+846.9+781+1586.2</f>
        <v>3219.7</v>
      </c>
    </row>
    <row r="14" spans="1:9" ht="27" customHeight="1" x14ac:dyDescent="0.3">
      <c r="A14" s="45" t="s">
        <v>96</v>
      </c>
      <c r="B14" s="46"/>
      <c r="C14" s="46"/>
      <c r="D14" s="46"/>
      <c r="E14" s="14">
        <f>21.1+3917.7+1097.9</f>
        <v>5036.7</v>
      </c>
    </row>
    <row r="15" spans="1:9" ht="28.2" customHeight="1" x14ac:dyDescent="0.3">
      <c r="A15" s="45" t="s">
        <v>97</v>
      </c>
      <c r="B15" s="46"/>
      <c r="C15" s="46"/>
      <c r="D15" s="46"/>
      <c r="E15" s="14">
        <f>17942.6</f>
        <v>17942.599999999999</v>
      </c>
    </row>
    <row r="16" spans="1:9" ht="28.2" customHeight="1" x14ac:dyDescent="0.3">
      <c r="A16" s="45" t="s">
        <v>98</v>
      </c>
      <c r="B16" s="46"/>
      <c r="C16" s="46"/>
      <c r="D16" s="46"/>
      <c r="E16" s="14">
        <f>-243.4-11</f>
        <v>-254.4</v>
      </c>
    </row>
    <row r="17" spans="1:5" ht="45.6" customHeight="1" x14ac:dyDescent="0.3">
      <c r="A17" s="45" t="s">
        <v>99</v>
      </c>
      <c r="B17" s="46"/>
      <c r="C17" s="46"/>
      <c r="D17" s="46"/>
      <c r="E17" s="14">
        <f>-975.1</f>
        <v>-975.1</v>
      </c>
    </row>
    <row r="18" spans="1:5" x14ac:dyDescent="0.3">
      <c r="A18" s="45" t="s">
        <v>100</v>
      </c>
      <c r="B18" s="46"/>
      <c r="C18" s="46"/>
      <c r="D18" s="46"/>
      <c r="E18" s="14">
        <f>3279808.1</f>
        <v>3279808.1</v>
      </c>
    </row>
    <row r="19" spans="1:5" ht="27" customHeight="1" x14ac:dyDescent="0.3">
      <c r="A19" s="45" t="s">
        <v>101</v>
      </c>
      <c r="B19" s="46"/>
      <c r="C19" s="46"/>
      <c r="D19" s="46"/>
      <c r="E19" s="14">
        <f>37993</f>
        <v>37993</v>
      </c>
    </row>
    <row r="20" spans="1:5" ht="27.6" customHeight="1" x14ac:dyDescent="0.3">
      <c r="A20" s="45" t="s">
        <v>102</v>
      </c>
      <c r="B20" s="46"/>
      <c r="C20" s="46"/>
      <c r="D20" s="46"/>
      <c r="E20" s="14">
        <f>-137</f>
        <v>-137</v>
      </c>
    </row>
    <row r="21" spans="1:5" ht="30" customHeight="1" x14ac:dyDescent="0.3">
      <c r="A21" s="45" t="s">
        <v>103</v>
      </c>
      <c r="B21" s="46"/>
      <c r="C21" s="46"/>
      <c r="D21" s="46"/>
      <c r="E21" s="14">
        <f>20.1</f>
        <v>20.100000000000001</v>
      </c>
    </row>
    <row r="22" spans="1:5" ht="26.4" customHeight="1" x14ac:dyDescent="0.3">
      <c r="A22" s="45" t="s">
        <v>104</v>
      </c>
      <c r="B22" s="46"/>
      <c r="C22" s="46"/>
      <c r="D22" s="46"/>
      <c r="E22" s="14">
        <f>33</f>
        <v>33</v>
      </c>
    </row>
    <row r="23" spans="1:5" ht="29.4" customHeight="1" x14ac:dyDescent="0.3">
      <c r="A23" s="45" t="s">
        <v>105</v>
      </c>
      <c r="B23" s="46"/>
      <c r="C23" s="46"/>
      <c r="D23" s="46"/>
      <c r="E23" s="14">
        <f>13539.8</f>
        <v>13539.8</v>
      </c>
    </row>
    <row r="24" spans="1:5" ht="59.4" customHeight="1" x14ac:dyDescent="0.3">
      <c r="A24" s="45" t="s">
        <v>106</v>
      </c>
      <c r="B24" s="46"/>
      <c r="C24" s="46"/>
      <c r="D24" s="46"/>
      <c r="E24" s="14">
        <f>5934.6</f>
        <v>5934.6</v>
      </c>
    </row>
    <row r="25" spans="1:5" ht="30.6" customHeight="1" x14ac:dyDescent="0.3">
      <c r="A25" s="45" t="s">
        <v>107</v>
      </c>
      <c r="B25" s="46"/>
      <c r="C25" s="46"/>
      <c r="D25" s="46"/>
      <c r="E25" s="14">
        <f>735.4</f>
        <v>735.4</v>
      </c>
    </row>
    <row r="26" spans="1:5" ht="29.4" customHeight="1" x14ac:dyDescent="0.3">
      <c r="A26" s="45" t="s">
        <v>108</v>
      </c>
      <c r="B26" s="46"/>
      <c r="C26" s="46"/>
      <c r="D26" s="46"/>
      <c r="E26" s="14">
        <f>20278</f>
        <v>20278</v>
      </c>
    </row>
    <row r="27" spans="1:5" ht="29.4" customHeight="1" x14ac:dyDescent="0.3">
      <c r="A27" s="45" t="s">
        <v>109</v>
      </c>
      <c r="B27" s="46"/>
      <c r="C27" s="46"/>
      <c r="D27" s="46"/>
      <c r="E27" s="14">
        <f>950</f>
        <v>950</v>
      </c>
    </row>
    <row r="28" spans="1:5" x14ac:dyDescent="0.3">
      <c r="A28" s="51" t="s">
        <v>5</v>
      </c>
      <c r="B28" s="52"/>
      <c r="C28" s="52"/>
      <c r="D28" s="52"/>
      <c r="E28" s="13">
        <f>'Муниципальные районы'!B26-Учреждения!E5+'Муниципальные районы'!B25</f>
        <v>3802659.8940300001</v>
      </c>
    </row>
    <row r="29" spans="1:5" x14ac:dyDescent="0.3">
      <c r="A29" s="15"/>
      <c r="B29" s="16"/>
      <c r="C29" s="16"/>
      <c r="D29" s="6"/>
      <c r="E29" s="17"/>
    </row>
    <row r="30" spans="1:5" x14ac:dyDescent="0.3">
      <c r="A30" s="53" t="s">
        <v>14</v>
      </c>
      <c r="B30" s="55" t="s">
        <v>6</v>
      </c>
      <c r="C30" s="56" t="s">
        <v>7</v>
      </c>
      <c r="D30" s="56"/>
      <c r="E30" s="56"/>
    </row>
    <row r="31" spans="1:5" ht="82.8" x14ac:dyDescent="0.3">
      <c r="A31" s="54"/>
      <c r="B31" s="55"/>
      <c r="C31" s="18" t="s">
        <v>8</v>
      </c>
      <c r="D31" s="18" t="s">
        <v>9</v>
      </c>
      <c r="E31" s="18" t="s">
        <v>10</v>
      </c>
    </row>
    <row r="32" spans="1:5" x14ac:dyDescent="0.3">
      <c r="A32" s="21" t="s">
        <v>52</v>
      </c>
      <c r="B32" s="19">
        <v>1928.3062299999999</v>
      </c>
      <c r="C32" s="19"/>
      <c r="D32" s="19"/>
      <c r="E32" s="19"/>
    </row>
    <row r="33" spans="1:5" x14ac:dyDescent="0.3">
      <c r="A33" s="21" t="s">
        <v>53</v>
      </c>
      <c r="B33" s="19">
        <v>440</v>
      </c>
      <c r="C33" s="19"/>
      <c r="D33" s="19"/>
      <c r="E33" s="19"/>
    </row>
    <row r="34" spans="1:5" x14ac:dyDescent="0.3">
      <c r="A34" s="21" t="s">
        <v>54</v>
      </c>
      <c r="B34" s="19">
        <v>9079.5605799999994</v>
      </c>
      <c r="C34" s="19"/>
      <c r="D34" s="19">
        <v>4000</v>
      </c>
      <c r="E34" s="19"/>
    </row>
    <row r="35" spans="1:5" ht="27.6" x14ac:dyDescent="0.3">
      <c r="A35" s="21" t="s">
        <v>55</v>
      </c>
      <c r="B35" s="19">
        <v>2386.9875499999998</v>
      </c>
      <c r="C35" s="19"/>
      <c r="D35" s="19"/>
      <c r="E35" s="19">
        <v>1370.24594</v>
      </c>
    </row>
    <row r="36" spans="1:5" x14ac:dyDescent="0.3">
      <c r="A36" s="21" t="s">
        <v>56</v>
      </c>
      <c r="B36" s="19">
        <v>388.45866000000001</v>
      </c>
      <c r="C36" s="19"/>
      <c r="D36" s="19"/>
      <c r="E36" s="19"/>
    </row>
    <row r="37" spans="1:5" x14ac:dyDescent="0.3">
      <c r="A37" s="21" t="s">
        <v>57</v>
      </c>
      <c r="B37" s="19">
        <v>780.87876000000006</v>
      </c>
      <c r="C37" s="19"/>
      <c r="D37" s="19">
        <v>400</v>
      </c>
      <c r="E37" s="19"/>
    </row>
    <row r="38" spans="1:5" ht="27.6" x14ac:dyDescent="0.3">
      <c r="A38" s="21" t="s">
        <v>58</v>
      </c>
      <c r="B38" s="19">
        <v>40554.035320000003</v>
      </c>
      <c r="C38" s="19">
        <v>2650</v>
      </c>
      <c r="D38" s="19">
        <v>865</v>
      </c>
      <c r="E38" s="19">
        <v>3355.7040000000002</v>
      </c>
    </row>
    <row r="39" spans="1:5" x14ac:dyDescent="0.3">
      <c r="A39" s="21" t="s">
        <v>59</v>
      </c>
      <c r="B39" s="19">
        <v>13377.028</v>
      </c>
      <c r="C39" s="19">
        <v>4300</v>
      </c>
      <c r="D39" s="19">
        <v>1099.25</v>
      </c>
      <c r="E39" s="19"/>
    </row>
    <row r="40" spans="1:5" x14ac:dyDescent="0.3">
      <c r="A40" s="21" t="s">
        <v>60</v>
      </c>
      <c r="B40" s="19">
        <v>25987.475139999999</v>
      </c>
      <c r="C40" s="19">
        <v>4650</v>
      </c>
      <c r="D40" s="19">
        <v>1540</v>
      </c>
      <c r="E40" s="19">
        <v>330</v>
      </c>
    </row>
    <row r="41" spans="1:5" x14ac:dyDescent="0.3">
      <c r="A41" s="21" t="s">
        <v>61</v>
      </c>
      <c r="B41" s="19">
        <v>17638.976460000002</v>
      </c>
      <c r="C41" s="19"/>
      <c r="D41" s="19"/>
      <c r="E41" s="19">
        <v>217.40835999999999</v>
      </c>
    </row>
    <row r="42" spans="1:5" x14ac:dyDescent="0.3">
      <c r="A42" s="21" t="s">
        <v>62</v>
      </c>
      <c r="B42" s="19">
        <v>386056.66313</v>
      </c>
      <c r="C42" s="19">
        <v>899.36599999999999</v>
      </c>
      <c r="D42" s="19">
        <v>1602.5927999999999</v>
      </c>
      <c r="E42" s="19">
        <v>252833.25018</v>
      </c>
    </row>
    <row r="43" spans="1:5" x14ac:dyDescent="0.3">
      <c r="A43" s="21" t="s">
        <v>63</v>
      </c>
      <c r="B43" s="19">
        <v>181425.36082</v>
      </c>
      <c r="C43" s="19"/>
      <c r="D43" s="19"/>
      <c r="E43" s="19">
        <v>146173.87268</v>
      </c>
    </row>
    <row r="44" spans="1:5" x14ac:dyDescent="0.3">
      <c r="A44" s="21" t="s">
        <v>64</v>
      </c>
      <c r="B44" s="19">
        <v>2253.6</v>
      </c>
      <c r="C44" s="19"/>
      <c r="D44" s="19"/>
      <c r="E44" s="19"/>
    </row>
    <row r="45" spans="1:5" ht="27.6" x14ac:dyDescent="0.3">
      <c r="A45" s="21" t="s">
        <v>65</v>
      </c>
      <c r="B45" s="19">
        <v>19831.1361</v>
      </c>
      <c r="C45" s="19">
        <v>2669</v>
      </c>
      <c r="D45" s="19">
        <v>745</v>
      </c>
      <c r="E45" s="19"/>
    </row>
    <row r="46" spans="1:5" x14ac:dyDescent="0.3">
      <c r="A46" s="21" t="s">
        <v>66</v>
      </c>
      <c r="B46" s="19">
        <v>33031.075279999997</v>
      </c>
      <c r="C46" s="19"/>
      <c r="D46" s="19"/>
      <c r="E46" s="19"/>
    </row>
    <row r="47" spans="1:5" x14ac:dyDescent="0.3">
      <c r="A47" s="21" t="s">
        <v>67</v>
      </c>
      <c r="B47" s="19">
        <v>3291.4160000000002</v>
      </c>
      <c r="C47" s="19"/>
      <c r="D47" s="19"/>
      <c r="E47" s="19"/>
    </row>
    <row r="48" spans="1:5" x14ac:dyDescent="0.3">
      <c r="A48" s="21" t="s">
        <v>68</v>
      </c>
      <c r="B48" s="19">
        <v>3126.0095900000001</v>
      </c>
      <c r="C48" s="19">
        <v>188.91228000000001</v>
      </c>
      <c r="D48" s="19">
        <v>695.71222</v>
      </c>
      <c r="E48" s="19"/>
    </row>
    <row r="49" spans="1:5" x14ac:dyDescent="0.3">
      <c r="A49" s="21" t="s">
        <v>69</v>
      </c>
      <c r="B49" s="19">
        <v>589.36425999999994</v>
      </c>
      <c r="C49" s="19"/>
      <c r="D49" s="19"/>
      <c r="E49" s="19"/>
    </row>
    <row r="50" spans="1:5" ht="27.6" x14ac:dyDescent="0.3">
      <c r="A50" s="21" t="s">
        <v>70</v>
      </c>
      <c r="B50" s="19">
        <v>6765.4925700000003</v>
      </c>
      <c r="C50" s="19"/>
      <c r="D50" s="19">
        <v>555</v>
      </c>
      <c r="E50" s="19">
        <v>2687.5129999999999</v>
      </c>
    </row>
    <row r="51" spans="1:5" x14ac:dyDescent="0.3">
      <c r="A51" s="21" t="s">
        <v>71</v>
      </c>
      <c r="B51" s="19">
        <v>201.89598000000001</v>
      </c>
      <c r="C51" s="19"/>
      <c r="D51" s="19"/>
      <c r="E51" s="19"/>
    </row>
    <row r="52" spans="1:5" x14ac:dyDescent="0.3">
      <c r="A52" s="21" t="s">
        <v>72</v>
      </c>
      <c r="B52" s="19">
        <v>31000.711960000001</v>
      </c>
      <c r="C52" s="19"/>
      <c r="D52" s="19">
        <v>660.34699999999998</v>
      </c>
      <c r="E52" s="19"/>
    </row>
    <row r="53" spans="1:5" x14ac:dyDescent="0.3">
      <c r="A53" s="21" t="s">
        <v>73</v>
      </c>
      <c r="B53" s="19">
        <v>10295.450000000001</v>
      </c>
      <c r="C53" s="19">
        <v>6500</v>
      </c>
      <c r="D53" s="19">
        <v>1125</v>
      </c>
      <c r="E53" s="19"/>
    </row>
    <row r="54" spans="1:5" x14ac:dyDescent="0.3">
      <c r="A54" s="21" t="s">
        <v>74</v>
      </c>
      <c r="B54" s="19">
        <v>3610</v>
      </c>
      <c r="C54" s="19">
        <v>2600</v>
      </c>
      <c r="D54" s="19">
        <v>600</v>
      </c>
      <c r="E54" s="19"/>
    </row>
    <row r="55" spans="1:5" x14ac:dyDescent="0.3">
      <c r="A55" s="21" t="s">
        <v>75</v>
      </c>
      <c r="B55" s="19">
        <v>40</v>
      </c>
      <c r="C55" s="19"/>
      <c r="D55" s="19"/>
      <c r="E55" s="19"/>
    </row>
    <row r="56" spans="1:5" x14ac:dyDescent="0.3">
      <c r="A56" s="21" t="s">
        <v>76</v>
      </c>
      <c r="B56" s="19">
        <v>94.525319999999994</v>
      </c>
      <c r="C56" s="19">
        <v>94.525319999999994</v>
      </c>
      <c r="D56" s="19"/>
      <c r="E56" s="19"/>
    </row>
    <row r="57" spans="1:5" x14ac:dyDescent="0.3">
      <c r="A57" s="21" t="s">
        <v>77</v>
      </c>
      <c r="B57" s="19">
        <v>55</v>
      </c>
      <c r="C57" s="19"/>
      <c r="D57" s="19"/>
      <c r="E57" s="19"/>
    </row>
    <row r="58" spans="1:5" x14ac:dyDescent="0.3">
      <c r="A58" s="21" t="s">
        <v>78</v>
      </c>
      <c r="B58" s="19">
        <v>510.94785000000002</v>
      </c>
      <c r="C58" s="19">
        <v>439.56169999999997</v>
      </c>
      <c r="D58" s="19"/>
      <c r="E58" s="19"/>
    </row>
    <row r="59" spans="1:5" x14ac:dyDescent="0.3">
      <c r="A59" s="21" t="s">
        <v>79</v>
      </c>
      <c r="B59" s="19">
        <v>20184.804</v>
      </c>
      <c r="C59" s="19">
        <v>14000</v>
      </c>
      <c r="D59" s="19">
        <v>6100</v>
      </c>
      <c r="E59" s="19"/>
    </row>
    <row r="60" spans="1:5" ht="27.6" x14ac:dyDescent="0.3">
      <c r="A60" s="21" t="s">
        <v>80</v>
      </c>
      <c r="B60" s="19">
        <v>219.78145000000001</v>
      </c>
      <c r="C60" s="19">
        <v>159.06110000000001</v>
      </c>
      <c r="D60" s="19">
        <v>60.720350000000003</v>
      </c>
      <c r="E60" s="19"/>
    </row>
    <row r="61" spans="1:5" x14ac:dyDescent="0.3">
      <c r="A61" s="21" t="s">
        <v>81</v>
      </c>
      <c r="B61" s="19">
        <v>583.66444999999999</v>
      </c>
      <c r="C61" s="19">
        <v>247</v>
      </c>
      <c r="D61" s="19"/>
      <c r="E61" s="19"/>
    </row>
    <row r="62" spans="1:5" x14ac:dyDescent="0.3">
      <c r="A62" s="21" t="s">
        <v>82</v>
      </c>
      <c r="B62" s="19">
        <v>63373.101049999997</v>
      </c>
      <c r="C62" s="19">
        <v>2016.7</v>
      </c>
      <c r="D62" s="19">
        <v>618.20000000000005</v>
      </c>
      <c r="E62" s="19">
        <v>411.08100000000002</v>
      </c>
    </row>
    <row r="63" spans="1:5" x14ac:dyDescent="0.3">
      <c r="A63" s="21" t="s">
        <v>83</v>
      </c>
      <c r="B63" s="19">
        <v>7294.4837600000001</v>
      </c>
      <c r="C63" s="19">
        <v>11848.47472</v>
      </c>
      <c r="D63" s="19">
        <v>3769.1644999999999</v>
      </c>
      <c r="E63" s="19">
        <v>510</v>
      </c>
    </row>
    <row r="64" spans="1:5" x14ac:dyDescent="0.3">
      <c r="A64" s="21" t="s">
        <v>84</v>
      </c>
      <c r="B64" s="19">
        <v>2941.1939200000002</v>
      </c>
      <c r="C64" s="19"/>
      <c r="D64" s="19"/>
      <c r="E64" s="19"/>
    </row>
    <row r="65" spans="1:5" x14ac:dyDescent="0.3">
      <c r="A65" s="21" t="s">
        <v>85</v>
      </c>
      <c r="B65" s="19">
        <v>2733.4169999999999</v>
      </c>
      <c r="C65" s="19">
        <v>420</v>
      </c>
      <c r="D65" s="19"/>
      <c r="E65" s="19"/>
    </row>
    <row r="66" spans="1:5" x14ac:dyDescent="0.3">
      <c r="A66" s="21" t="s">
        <v>86</v>
      </c>
      <c r="B66" s="19">
        <v>2378.5473000000002</v>
      </c>
      <c r="C66" s="19">
        <v>1704.37</v>
      </c>
      <c r="D66" s="19">
        <v>410.59930000000003</v>
      </c>
      <c r="E66" s="19"/>
    </row>
    <row r="67" spans="1:5" x14ac:dyDescent="0.3">
      <c r="A67" s="21" t="s">
        <v>87</v>
      </c>
      <c r="B67" s="19">
        <v>21888.81955</v>
      </c>
      <c r="C67" s="19"/>
      <c r="D67" s="19"/>
      <c r="E67" s="19"/>
    </row>
    <row r="68" spans="1:5" x14ac:dyDescent="0.3">
      <c r="A68" s="21" t="s">
        <v>88</v>
      </c>
      <c r="B68" s="19">
        <v>982.04150000000004</v>
      </c>
      <c r="C68" s="19">
        <v>602.41700000000003</v>
      </c>
      <c r="D68" s="19">
        <v>167.208</v>
      </c>
      <c r="E68" s="19"/>
    </row>
    <row r="69" spans="1:5" x14ac:dyDescent="0.3">
      <c r="A69" s="21" t="s">
        <v>89</v>
      </c>
      <c r="B69" s="19">
        <v>59.857999999999997</v>
      </c>
      <c r="C69" s="19"/>
      <c r="D69" s="19"/>
      <c r="E69" s="19"/>
    </row>
    <row r="70" spans="1:5" x14ac:dyDescent="0.3">
      <c r="A70" s="23" t="s">
        <v>90</v>
      </c>
      <c r="B70" s="20">
        <v>917380.06753999996</v>
      </c>
      <c r="C70" s="20">
        <v>55989.388120000003</v>
      </c>
      <c r="D70" s="20">
        <v>25013.794170000001</v>
      </c>
      <c r="E70" s="20">
        <v>407889.07516000001</v>
      </c>
    </row>
  </sheetData>
  <mergeCells count="28">
    <mergeCell ref="A1:E1"/>
    <mergeCell ref="A2:E2"/>
    <mergeCell ref="A5:D5"/>
    <mergeCell ref="A28:D28"/>
    <mergeCell ref="A30:A31"/>
    <mergeCell ref="B30:B31"/>
    <mergeCell ref="C30:E30"/>
    <mergeCell ref="A7:D7"/>
    <mergeCell ref="A8:D8"/>
    <mergeCell ref="A9:D9"/>
    <mergeCell ref="A10:D10"/>
    <mergeCell ref="A11:D11"/>
    <mergeCell ref="A12:D12"/>
    <mergeCell ref="A13:D13"/>
    <mergeCell ref="A14:D14"/>
    <mergeCell ref="A15:D15"/>
    <mergeCell ref="A16:D16"/>
    <mergeCell ref="A17:D17"/>
    <mergeCell ref="A18:D18"/>
    <mergeCell ref="A19:D19"/>
    <mergeCell ref="A20:D20"/>
    <mergeCell ref="A21:D21"/>
    <mergeCell ref="A22:D22"/>
    <mergeCell ref="A23:D23"/>
    <mergeCell ref="A24:D24"/>
    <mergeCell ref="A25:D25"/>
    <mergeCell ref="A26:D26"/>
    <mergeCell ref="A27:D27"/>
  </mergeCells>
  <pageMargins left="0.70866141732283472" right="0.70866141732283472" top="0.74803149606299213" bottom="0.74803149606299213" header="0.31496062992125984" footer="0.31496062992125984"/>
  <pageSetup paperSize="9" scale="70" orientation="portrait" r:id="rId1"/>
  <headerFoot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6"/>
  <sheetViews>
    <sheetView view="pageBreakPreview" topLeftCell="A22" zoomScaleNormal="100" zoomScaleSheetLayoutView="100" workbookViewId="0">
      <selection activeCell="B27" sqref="B27"/>
    </sheetView>
  </sheetViews>
  <sheetFormatPr defaultRowHeight="14.4" x14ac:dyDescent="0.3"/>
  <cols>
    <col min="1" max="1" width="38.33203125" customWidth="1"/>
    <col min="2" max="2" width="13.109375" customWidth="1"/>
    <col min="3" max="4" width="13.44140625" customWidth="1"/>
    <col min="5" max="5" width="13.5546875" customWidth="1"/>
    <col min="6" max="6" width="13.77734375" customWidth="1"/>
    <col min="7" max="7" width="13.33203125" customWidth="1"/>
    <col min="8" max="9" width="13.21875" customWidth="1"/>
    <col min="10" max="10" width="12.6640625" customWidth="1"/>
    <col min="11" max="11" width="11" customWidth="1"/>
    <col min="12" max="12" width="13" customWidth="1"/>
    <col min="13" max="13" width="12.88671875" customWidth="1"/>
    <col min="14" max="15" width="13.21875" customWidth="1"/>
    <col min="16" max="16" width="11" customWidth="1"/>
  </cols>
  <sheetData>
    <row r="1" spans="1:20" s="29" customFormat="1" ht="15.6" x14ac:dyDescent="0.3">
      <c r="A1" s="43" t="s">
        <v>51</v>
      </c>
      <c r="C1" s="30" t="s">
        <v>13</v>
      </c>
    </row>
    <row r="2" spans="1:20" x14ac:dyDescent="0.3">
      <c r="A2" s="38" t="str">
        <f>TEXT(EndData2,"[$-FC19]ДД.ММ.ГГГ")</f>
        <v>10.05.2018</v>
      </c>
      <c r="B2" s="38">
        <f>A2+1</f>
        <v>43231</v>
      </c>
      <c r="C2" s="44" t="str">
        <f>TEXT(B2,"[$-FC19]ДД.ММ.ГГГ")</f>
        <v>11.05.2018</v>
      </c>
      <c r="P2" s="27" t="s">
        <v>12</v>
      </c>
    </row>
    <row r="3" spans="1:20" s="28" customFormat="1" ht="51.75" customHeight="1" x14ac:dyDescent="0.25">
      <c r="A3" s="35" t="s">
        <v>15</v>
      </c>
      <c r="B3" s="42" t="s">
        <v>16</v>
      </c>
      <c r="C3" s="39" t="s">
        <v>17</v>
      </c>
      <c r="D3" s="39" t="s">
        <v>18</v>
      </c>
      <c r="E3" s="39" t="s">
        <v>19</v>
      </c>
      <c r="F3" s="39" t="s">
        <v>20</v>
      </c>
      <c r="G3" s="39" t="s">
        <v>21</v>
      </c>
      <c r="H3" s="39" t="s">
        <v>22</v>
      </c>
      <c r="I3" s="39" t="s">
        <v>23</v>
      </c>
      <c r="J3" s="39" t="s">
        <v>24</v>
      </c>
      <c r="K3" s="39" t="s">
        <v>25</v>
      </c>
      <c r="L3" s="39" t="s">
        <v>26</v>
      </c>
      <c r="M3" s="39" t="s">
        <v>27</v>
      </c>
      <c r="N3" s="39" t="s">
        <v>28</v>
      </c>
      <c r="O3" s="39" t="s">
        <v>29</v>
      </c>
      <c r="P3" s="24" t="s">
        <v>11</v>
      </c>
    </row>
    <row r="4" spans="1:20" ht="27" x14ac:dyDescent="0.3">
      <c r="A4" s="25" t="s">
        <v>31</v>
      </c>
      <c r="B4" s="40"/>
      <c r="C4" s="40"/>
      <c r="D4" s="40"/>
      <c r="E4" s="40"/>
      <c r="F4" s="40"/>
      <c r="G4" s="40"/>
      <c r="H4" s="40"/>
      <c r="I4" s="40"/>
      <c r="J4" s="40">
        <v>1445.1666700000001</v>
      </c>
      <c r="K4" s="40">
        <v>192.416</v>
      </c>
      <c r="L4" s="40"/>
      <c r="M4" s="40"/>
      <c r="N4" s="40"/>
      <c r="O4" s="40"/>
      <c r="P4" s="26">
        <v>1637.58267</v>
      </c>
      <c r="Q4" s="27"/>
      <c r="R4" s="27"/>
      <c r="S4" s="27"/>
      <c r="T4" s="27"/>
    </row>
    <row r="5" spans="1:20" ht="40.200000000000003" x14ac:dyDescent="0.3">
      <c r="A5" s="25" t="s">
        <v>32</v>
      </c>
      <c r="B5" s="40"/>
      <c r="C5" s="40">
        <v>22288.2</v>
      </c>
      <c r="D5" s="40">
        <v>19116.167000000001</v>
      </c>
      <c r="E5" s="40">
        <v>8462</v>
      </c>
      <c r="F5" s="40">
        <v>8493.7999999999993</v>
      </c>
      <c r="G5" s="40">
        <v>22844.833330000001</v>
      </c>
      <c r="H5" s="40">
        <v>6102.3339999999998</v>
      </c>
      <c r="I5" s="40">
        <v>10000</v>
      </c>
      <c r="J5" s="40">
        <v>486.66667000000001</v>
      </c>
      <c r="K5" s="40">
        <v>4661.6729999999998</v>
      </c>
      <c r="L5" s="40">
        <v>10000</v>
      </c>
      <c r="M5" s="40">
        <v>9003</v>
      </c>
      <c r="N5" s="40">
        <v>13368</v>
      </c>
      <c r="O5" s="40">
        <v>21138.133999999998</v>
      </c>
      <c r="P5" s="26">
        <v>155964.80799999999</v>
      </c>
      <c r="Q5" s="27"/>
      <c r="R5" s="27"/>
      <c r="S5" s="27"/>
      <c r="T5" s="27"/>
    </row>
    <row r="6" spans="1:20" ht="27" x14ac:dyDescent="0.3">
      <c r="A6" s="25" t="s">
        <v>33</v>
      </c>
      <c r="B6" s="40">
        <v>480</v>
      </c>
      <c r="C6" s="40">
        <v>100</v>
      </c>
      <c r="D6" s="40">
        <v>75</v>
      </c>
      <c r="E6" s="40"/>
      <c r="F6" s="40"/>
      <c r="G6" s="40">
        <v>75</v>
      </c>
      <c r="H6" s="40">
        <v>200</v>
      </c>
      <c r="I6" s="40">
        <v>2826.212</v>
      </c>
      <c r="J6" s="40">
        <v>197.53333000000001</v>
      </c>
      <c r="K6" s="40"/>
      <c r="L6" s="40"/>
      <c r="M6" s="40">
        <v>25</v>
      </c>
      <c r="N6" s="40"/>
      <c r="O6" s="40">
        <v>475</v>
      </c>
      <c r="P6" s="26">
        <v>4453.7453299999997</v>
      </c>
      <c r="Q6" s="27"/>
      <c r="R6" s="27"/>
      <c r="S6" s="27"/>
      <c r="T6" s="27"/>
    </row>
    <row r="7" spans="1:20" ht="66.599999999999994" x14ac:dyDescent="0.3">
      <c r="A7" s="25" t="s">
        <v>34</v>
      </c>
      <c r="B7" s="40">
        <v>100622.18113</v>
      </c>
      <c r="C7" s="40">
        <v>119044.21077999999</v>
      </c>
      <c r="D7" s="40">
        <v>22947.207999999999</v>
      </c>
      <c r="E7" s="40">
        <v>14400</v>
      </c>
      <c r="F7" s="40">
        <v>6030.8</v>
      </c>
      <c r="G7" s="40">
        <v>34326.68333</v>
      </c>
      <c r="H7" s="40">
        <v>16489.008000000002</v>
      </c>
      <c r="I7" s="40">
        <v>8250</v>
      </c>
      <c r="J7" s="40">
        <v>41830.181750000003</v>
      </c>
      <c r="K7" s="40">
        <v>5899.3</v>
      </c>
      <c r="L7" s="40">
        <v>16222.8</v>
      </c>
      <c r="M7" s="40">
        <v>17093.54</v>
      </c>
      <c r="N7" s="40">
        <v>23948.565999999999</v>
      </c>
      <c r="O7" s="40">
        <v>23378.022799999999</v>
      </c>
      <c r="P7" s="26">
        <v>450482.50179000001</v>
      </c>
      <c r="Q7" s="27"/>
      <c r="R7" s="27"/>
      <c r="S7" s="27"/>
      <c r="T7" s="27"/>
    </row>
    <row r="8" spans="1:20" ht="106.2" x14ac:dyDescent="0.3">
      <c r="A8" s="25" t="s">
        <v>35</v>
      </c>
      <c r="B8" s="40">
        <v>56773.133999999998</v>
      </c>
      <c r="C8" s="40">
        <v>1780.6365900000001</v>
      </c>
      <c r="D8" s="40"/>
      <c r="E8" s="40"/>
      <c r="F8" s="40"/>
      <c r="G8" s="40"/>
      <c r="H8" s="40"/>
      <c r="I8" s="40"/>
      <c r="J8" s="40"/>
      <c r="K8" s="40"/>
      <c r="L8" s="40"/>
      <c r="M8" s="40"/>
      <c r="N8" s="40"/>
      <c r="O8" s="40"/>
      <c r="P8" s="26">
        <v>58553.77059</v>
      </c>
      <c r="Q8" s="27"/>
      <c r="R8" s="27"/>
      <c r="S8" s="27"/>
      <c r="T8" s="27"/>
    </row>
    <row r="9" spans="1:20" ht="40.200000000000003" x14ac:dyDescent="0.3">
      <c r="A9" s="25" t="s">
        <v>36</v>
      </c>
      <c r="B9" s="40"/>
      <c r="C9" s="40"/>
      <c r="D9" s="40">
        <v>11017.67812</v>
      </c>
      <c r="E9" s="40"/>
      <c r="F9" s="40"/>
      <c r="G9" s="40"/>
      <c r="H9" s="40"/>
      <c r="I9" s="40"/>
      <c r="J9" s="40"/>
      <c r="K9" s="40"/>
      <c r="L9" s="40"/>
      <c r="M9" s="40"/>
      <c r="N9" s="40"/>
      <c r="O9" s="40"/>
      <c r="P9" s="26">
        <v>11017.67812</v>
      </c>
      <c r="Q9" s="27"/>
      <c r="R9" s="27"/>
      <c r="S9" s="27"/>
      <c r="T9" s="27"/>
    </row>
    <row r="10" spans="1:20" ht="79.8" x14ac:dyDescent="0.3">
      <c r="A10" s="25" t="s">
        <v>37</v>
      </c>
      <c r="B10" s="40">
        <v>119.2</v>
      </c>
      <c r="C10" s="40"/>
      <c r="D10" s="40"/>
      <c r="E10" s="40"/>
      <c r="F10" s="40"/>
      <c r="G10" s="40"/>
      <c r="H10" s="40"/>
      <c r="I10" s="40"/>
      <c r="J10" s="40">
        <v>27.724</v>
      </c>
      <c r="K10" s="40">
        <v>3.1080000000000001</v>
      </c>
      <c r="L10" s="40"/>
      <c r="M10" s="40">
        <v>61.5</v>
      </c>
      <c r="N10" s="40">
        <v>12.3</v>
      </c>
      <c r="O10" s="40">
        <v>106.6</v>
      </c>
      <c r="P10" s="26">
        <v>330.43200000000002</v>
      </c>
      <c r="Q10" s="27"/>
      <c r="R10" s="27"/>
      <c r="S10" s="27"/>
      <c r="T10" s="27"/>
    </row>
    <row r="11" spans="1:20" ht="79.8" x14ac:dyDescent="0.3">
      <c r="A11" s="25" t="s">
        <v>38</v>
      </c>
      <c r="B11" s="40"/>
      <c r="C11" s="40">
        <v>4189.75</v>
      </c>
      <c r="D11" s="40">
        <v>643.41700000000003</v>
      </c>
      <c r="E11" s="40">
        <v>471</v>
      </c>
      <c r="F11" s="40">
        <v>162</v>
      </c>
      <c r="G11" s="40">
        <v>633.33333000000005</v>
      </c>
      <c r="H11" s="40">
        <v>160.667</v>
      </c>
      <c r="I11" s="40">
        <v>45</v>
      </c>
      <c r="J11" s="40"/>
      <c r="K11" s="40"/>
      <c r="L11" s="40">
        <v>260.83300000000003</v>
      </c>
      <c r="M11" s="40">
        <v>236.816</v>
      </c>
      <c r="N11" s="40">
        <v>243.666</v>
      </c>
      <c r="O11" s="40">
        <v>133.5</v>
      </c>
      <c r="P11" s="26">
        <v>7179.9823299999998</v>
      </c>
      <c r="Q11" s="27"/>
      <c r="R11" s="27"/>
      <c r="S11" s="27"/>
      <c r="T11" s="27"/>
    </row>
    <row r="12" spans="1:20" ht="79.8" x14ac:dyDescent="0.3">
      <c r="A12" s="25" t="s">
        <v>39</v>
      </c>
      <c r="B12" s="40">
        <v>1076.462</v>
      </c>
      <c r="C12" s="40">
        <v>258.334</v>
      </c>
      <c r="D12" s="40">
        <v>172.25</v>
      </c>
      <c r="E12" s="40">
        <v>89.64</v>
      </c>
      <c r="F12" s="40">
        <v>71</v>
      </c>
      <c r="G12" s="40">
        <v>86.083330000000004</v>
      </c>
      <c r="H12" s="40">
        <v>110.85111999999999</v>
      </c>
      <c r="I12" s="40">
        <v>70</v>
      </c>
      <c r="J12" s="40">
        <v>76.843999999999994</v>
      </c>
      <c r="K12" s="40">
        <v>116.67700000000001</v>
      </c>
      <c r="L12" s="40">
        <v>62</v>
      </c>
      <c r="M12" s="40">
        <v>87.63</v>
      </c>
      <c r="N12" s="40">
        <v>78.56</v>
      </c>
      <c r="O12" s="40">
        <v>106.377</v>
      </c>
      <c r="P12" s="26">
        <v>2462.7084500000001</v>
      </c>
      <c r="Q12" s="27"/>
      <c r="R12" s="27"/>
      <c r="S12" s="27"/>
      <c r="T12" s="27"/>
    </row>
    <row r="13" spans="1:20" ht="79.8" x14ac:dyDescent="0.3">
      <c r="A13" s="25" t="s">
        <v>40</v>
      </c>
      <c r="B13" s="40">
        <v>2238.29</v>
      </c>
      <c r="C13" s="40">
        <v>1010</v>
      </c>
      <c r="D13" s="40">
        <v>230</v>
      </c>
      <c r="E13" s="40">
        <v>73.34</v>
      </c>
      <c r="F13" s="40"/>
      <c r="G13" s="40">
        <v>154.5</v>
      </c>
      <c r="H13" s="40">
        <v>89.778120000000001</v>
      </c>
      <c r="I13" s="40">
        <v>61</v>
      </c>
      <c r="J13" s="40">
        <v>192.17400000000001</v>
      </c>
      <c r="K13" s="40"/>
      <c r="L13" s="40"/>
      <c r="M13" s="40"/>
      <c r="N13" s="40">
        <v>116</v>
      </c>
      <c r="O13" s="40"/>
      <c r="P13" s="26">
        <v>4165.08212</v>
      </c>
      <c r="Q13" s="27"/>
      <c r="R13" s="27"/>
      <c r="S13" s="27"/>
      <c r="T13" s="27"/>
    </row>
    <row r="14" spans="1:20" ht="159" x14ac:dyDescent="0.3">
      <c r="A14" s="25" t="s">
        <v>41</v>
      </c>
      <c r="B14" s="40">
        <v>357836.14150000003</v>
      </c>
      <c r="C14" s="40">
        <v>100000</v>
      </c>
      <c r="D14" s="40">
        <v>39998</v>
      </c>
      <c r="E14" s="40">
        <v>42320</v>
      </c>
      <c r="F14" s="40">
        <v>15045.5</v>
      </c>
      <c r="G14" s="40"/>
      <c r="H14" s="40">
        <v>21000</v>
      </c>
      <c r="I14" s="40">
        <v>10266</v>
      </c>
      <c r="J14" s="40"/>
      <c r="K14" s="40"/>
      <c r="L14" s="40"/>
      <c r="M14" s="40"/>
      <c r="N14" s="40"/>
      <c r="O14" s="40"/>
      <c r="P14" s="26">
        <v>586465.64150000003</v>
      </c>
      <c r="Q14" s="27"/>
      <c r="R14" s="27"/>
      <c r="S14" s="27"/>
      <c r="T14" s="27"/>
    </row>
    <row r="15" spans="1:20" ht="93" x14ac:dyDescent="0.3">
      <c r="A15" s="25" t="s">
        <v>42</v>
      </c>
      <c r="B15" s="40">
        <v>8284.0576600000004</v>
      </c>
      <c r="C15" s="40">
        <v>3221.0859999999998</v>
      </c>
      <c r="D15" s="40">
        <v>830</v>
      </c>
      <c r="E15" s="40">
        <v>800</v>
      </c>
      <c r="F15" s="40">
        <v>450</v>
      </c>
      <c r="G15" s="40">
        <v>1823.86</v>
      </c>
      <c r="H15" s="40">
        <v>950</v>
      </c>
      <c r="I15" s="40"/>
      <c r="J15" s="40">
        <v>1960</v>
      </c>
      <c r="K15" s="40"/>
      <c r="L15" s="40"/>
      <c r="M15" s="40"/>
      <c r="N15" s="40"/>
      <c r="O15" s="40"/>
      <c r="P15" s="26">
        <v>18319.003659999998</v>
      </c>
      <c r="Q15" s="27"/>
      <c r="R15" s="27"/>
      <c r="S15" s="27"/>
      <c r="T15" s="27"/>
    </row>
    <row r="16" spans="1:20" ht="132.6" x14ac:dyDescent="0.3">
      <c r="A16" s="25" t="s">
        <v>43</v>
      </c>
      <c r="B16" s="40">
        <v>15.2</v>
      </c>
      <c r="C16" s="40">
        <v>25.90016</v>
      </c>
      <c r="D16" s="40"/>
      <c r="E16" s="40"/>
      <c r="F16" s="40"/>
      <c r="G16" s="40"/>
      <c r="H16" s="40">
        <v>3.7250000000000001</v>
      </c>
      <c r="I16" s="40"/>
      <c r="J16" s="40">
        <v>7.45</v>
      </c>
      <c r="K16" s="40"/>
      <c r="L16" s="40"/>
      <c r="M16" s="40"/>
      <c r="N16" s="40"/>
      <c r="O16" s="40"/>
      <c r="P16" s="26">
        <v>52.27516</v>
      </c>
      <c r="Q16" s="27"/>
      <c r="R16" s="27"/>
      <c r="S16" s="27"/>
      <c r="T16" s="27"/>
    </row>
    <row r="17" spans="1:20" ht="79.8" x14ac:dyDescent="0.3">
      <c r="A17" s="25" t="s">
        <v>44</v>
      </c>
      <c r="B17" s="40">
        <v>150</v>
      </c>
      <c r="C17" s="40"/>
      <c r="D17" s="40"/>
      <c r="E17" s="40"/>
      <c r="F17" s="40"/>
      <c r="G17" s="40"/>
      <c r="H17" s="40"/>
      <c r="I17" s="40"/>
      <c r="J17" s="40"/>
      <c r="K17" s="40"/>
      <c r="L17" s="40"/>
      <c r="M17" s="40"/>
      <c r="N17" s="40"/>
      <c r="O17" s="40"/>
      <c r="P17" s="26">
        <v>150</v>
      </c>
      <c r="Q17" s="27"/>
      <c r="R17" s="27"/>
      <c r="S17" s="27"/>
      <c r="T17" s="27"/>
    </row>
    <row r="18" spans="1:20" ht="119.4" x14ac:dyDescent="0.3">
      <c r="A18" s="25" t="s">
        <v>45</v>
      </c>
      <c r="B18" s="40">
        <v>7451.1</v>
      </c>
      <c r="C18" s="40">
        <v>3706</v>
      </c>
      <c r="D18" s="40">
        <v>350</v>
      </c>
      <c r="E18" s="40">
        <v>204</v>
      </c>
      <c r="F18" s="40">
        <v>81</v>
      </c>
      <c r="G18" s="40">
        <v>366</v>
      </c>
      <c r="H18" s="40">
        <v>40.700000000000003</v>
      </c>
      <c r="I18" s="40">
        <v>38</v>
      </c>
      <c r="J18" s="40">
        <v>1205</v>
      </c>
      <c r="K18" s="40"/>
      <c r="L18" s="40"/>
      <c r="M18" s="40"/>
      <c r="N18" s="40"/>
      <c r="O18" s="40"/>
      <c r="P18" s="26">
        <v>13441.8</v>
      </c>
      <c r="Q18" s="27"/>
      <c r="R18" s="27"/>
      <c r="S18" s="27"/>
      <c r="T18" s="27"/>
    </row>
    <row r="19" spans="1:20" ht="119.4" x14ac:dyDescent="0.3">
      <c r="A19" s="25" t="s">
        <v>46</v>
      </c>
      <c r="B19" s="40">
        <v>114969.78249</v>
      </c>
      <c r="C19" s="40"/>
      <c r="D19" s="40">
        <v>12212.83</v>
      </c>
      <c r="E19" s="40">
        <v>10580</v>
      </c>
      <c r="F19" s="40">
        <v>2800</v>
      </c>
      <c r="G19" s="40"/>
      <c r="H19" s="40">
        <v>3137.75</v>
      </c>
      <c r="I19" s="40">
        <v>1952</v>
      </c>
      <c r="J19" s="40"/>
      <c r="K19" s="40"/>
      <c r="L19" s="40"/>
      <c r="M19" s="40"/>
      <c r="N19" s="40"/>
      <c r="O19" s="40"/>
      <c r="P19" s="26">
        <v>145652.36249</v>
      </c>
      <c r="Q19" s="27"/>
      <c r="R19" s="27"/>
      <c r="S19" s="27"/>
      <c r="T19" s="27"/>
    </row>
    <row r="20" spans="1:20" ht="93" x14ac:dyDescent="0.3">
      <c r="A20" s="25" t="s">
        <v>47</v>
      </c>
      <c r="B20" s="40">
        <v>9572.1902800000007</v>
      </c>
      <c r="C20" s="40">
        <v>2553.2919999999999</v>
      </c>
      <c r="D20" s="40">
        <v>430</v>
      </c>
      <c r="E20" s="40">
        <v>465</v>
      </c>
      <c r="F20" s="40">
        <v>70</v>
      </c>
      <c r="G20" s="40">
        <v>713.65</v>
      </c>
      <c r="H20" s="40">
        <v>243.3</v>
      </c>
      <c r="I20" s="40">
        <v>100</v>
      </c>
      <c r="J20" s="40">
        <v>1781.136</v>
      </c>
      <c r="K20" s="40"/>
      <c r="L20" s="40"/>
      <c r="M20" s="40"/>
      <c r="N20" s="40"/>
      <c r="O20" s="40"/>
      <c r="P20" s="26">
        <v>15928.56828</v>
      </c>
      <c r="Q20" s="27"/>
      <c r="R20" s="27"/>
      <c r="S20" s="27"/>
      <c r="T20" s="27"/>
    </row>
    <row r="21" spans="1:20" ht="66.599999999999994" x14ac:dyDescent="0.3">
      <c r="A21" s="25" t="s">
        <v>48</v>
      </c>
      <c r="B21" s="40"/>
      <c r="C21" s="40"/>
      <c r="D21" s="40"/>
      <c r="E21" s="40"/>
      <c r="F21" s="40"/>
      <c r="G21" s="40"/>
      <c r="H21" s="40"/>
      <c r="I21" s="40"/>
      <c r="J21" s="40"/>
      <c r="K21" s="40"/>
      <c r="L21" s="40"/>
      <c r="M21" s="40"/>
      <c r="N21" s="40">
        <v>59.183999999999997</v>
      </c>
      <c r="O21" s="40"/>
      <c r="P21" s="26">
        <v>59.183999999999997</v>
      </c>
      <c r="Q21" s="27"/>
      <c r="R21" s="27"/>
      <c r="S21" s="27"/>
      <c r="T21" s="27"/>
    </row>
    <row r="22" spans="1:20" ht="53.4" x14ac:dyDescent="0.3">
      <c r="A22" s="25" t="s">
        <v>49</v>
      </c>
      <c r="B22" s="40"/>
      <c r="C22" s="40"/>
      <c r="D22" s="40"/>
      <c r="E22" s="40"/>
      <c r="F22" s="40"/>
      <c r="G22" s="40"/>
      <c r="H22" s="40"/>
      <c r="I22" s="40"/>
      <c r="J22" s="40">
        <v>37993</v>
      </c>
      <c r="K22" s="40"/>
      <c r="L22" s="40"/>
      <c r="M22" s="40"/>
      <c r="N22" s="40"/>
      <c r="O22" s="40"/>
      <c r="P22" s="26">
        <v>37993</v>
      </c>
      <c r="Q22" s="27"/>
      <c r="R22" s="27"/>
      <c r="S22" s="27"/>
      <c r="T22" s="27"/>
    </row>
    <row r="23" spans="1:20" x14ac:dyDescent="0.3">
      <c r="A23" s="33" t="s">
        <v>50</v>
      </c>
      <c r="B23" s="41">
        <v>659587.73906000005</v>
      </c>
      <c r="C23" s="41">
        <v>258177.40953</v>
      </c>
      <c r="D23" s="41">
        <v>108022.55012</v>
      </c>
      <c r="E23" s="41">
        <v>77864.98</v>
      </c>
      <c r="F23" s="41">
        <v>33204.1</v>
      </c>
      <c r="G23" s="41">
        <v>61023.943319999998</v>
      </c>
      <c r="H23" s="41">
        <v>48528.113239999999</v>
      </c>
      <c r="I23" s="41">
        <v>33608.212</v>
      </c>
      <c r="J23" s="41">
        <v>87202.876420000001</v>
      </c>
      <c r="K23" s="41">
        <v>10873.174000000001</v>
      </c>
      <c r="L23" s="41">
        <v>26545.633000000002</v>
      </c>
      <c r="M23" s="41">
        <v>26507.486000000001</v>
      </c>
      <c r="N23" s="41">
        <v>37826.275999999998</v>
      </c>
      <c r="O23" s="41">
        <v>45337.633800000003</v>
      </c>
      <c r="P23" s="26">
        <v>1514310.1264899999</v>
      </c>
      <c r="Q23" s="34"/>
      <c r="R23" s="34"/>
      <c r="S23" s="34"/>
      <c r="T23" s="34"/>
    </row>
    <row r="25" spans="1:20" x14ac:dyDescent="0.3">
      <c r="A25" s="37" t="s">
        <v>30</v>
      </c>
      <c r="B25" s="36">
        <f>Учреждения!B70+P23</f>
        <v>2431690.1940299999</v>
      </c>
    </row>
    <row r="26" spans="1:20" ht="32.25" customHeight="1" x14ac:dyDescent="0.3">
      <c r="A26" s="37" t="str">
        <f>CONCATENATE("Остатки бюджетных средств на ",C2,"г.")</f>
        <v>Остатки бюджетных средств на 11.05.2018г.</v>
      </c>
      <c r="B26" s="36">
        <v>3220566.5</v>
      </c>
    </row>
  </sheetData>
  <pageMargins left="0.23622047244094491" right="0.23622047244094491" top="0.74803149606299213" bottom="0.74803149606299213" header="0.31496062992125984" footer="0.31496062992125984"/>
  <pageSetup paperSize="9" scale="61" orientation="landscape" r:id="rId1"/>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9</vt:i4>
      </vt:variant>
    </vt:vector>
  </HeadingPairs>
  <TitlesOfParts>
    <vt:vector size="11" baseType="lpstr">
      <vt:lpstr>Учреждения</vt:lpstr>
      <vt:lpstr>Муниципальные районы</vt:lpstr>
      <vt:lpstr>EndData</vt:lpstr>
      <vt:lpstr>EndData1</vt:lpstr>
      <vt:lpstr>EndData2</vt:lpstr>
      <vt:lpstr>StartData</vt:lpstr>
      <vt:lpstr>StartData1</vt:lpstr>
      <vt:lpstr>'Муниципальные районы'!Заголовки_для_печати</vt:lpstr>
      <vt:lpstr>Учреждения!Заголовки_для_печати</vt:lpstr>
      <vt:lpstr>'Муниципальные районы'!Область_печати</vt:lpstr>
      <vt:lpstr>Учреждения!Область_печати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2018-05-14T21:18:05Z</dcterms:modified>
</cp:coreProperties>
</file>