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Учреждения!$34:$35</definedName>
    <definedName name="_xlnm.Print_Area" localSheetId="1">'Муниципальные районы'!$A$1:$P$14</definedName>
    <definedName name="_xlnm.Print_Area" localSheetId="0">Учреждения!$A$1:$E$76</definedName>
  </definedNames>
  <calcPr calcId="162913" refMode="R1C1"/>
</workbook>
</file>

<file path=xl/calcChain.xml><?xml version="1.0" encoding="utf-8"?>
<calcChain xmlns="http://schemas.openxmlformats.org/spreadsheetml/2006/main">
  <c r="E8" i="1" l="1"/>
  <c r="E32" i="1"/>
  <c r="B12" i="2"/>
  <c r="E9" i="1"/>
  <c r="E15" i="1" l="1"/>
  <c r="E23" i="1"/>
  <c r="E12" i="1"/>
  <c r="E16" i="1"/>
  <c r="E18" i="1"/>
  <c r="E13" i="1"/>
  <c r="E10" i="1"/>
  <c r="E14" i="1"/>
  <c r="E19" i="1"/>
  <c r="E11" i="1"/>
  <c r="A2" i="2" l="1"/>
  <c r="B2" i="2" s="1"/>
  <c r="C2" i="2" s="1"/>
  <c r="A13" i="2" s="1"/>
  <c r="H1" i="1" l="1"/>
  <c r="A5" i="1" s="1"/>
  <c r="H2" i="1"/>
  <c r="G1" i="1"/>
  <c r="G2" i="1"/>
  <c r="A2" i="1" l="1"/>
</calcChain>
</file>

<file path=xl/sharedStrings.xml><?xml version="1.0" encoding="utf-8"?>
<sst xmlns="http://schemas.openxmlformats.org/spreadsheetml/2006/main" count="102" uniqueCount="101">
  <si>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</si>
  <si>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</si>
  <si>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</si>
  <si>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</si>
  <si>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</si>
  <si>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</si>
  <si>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</si>
  <si>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</si>
  <si>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</si>
  <si>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</si>
  <si>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</si>
  <si>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</si>
  <si>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</si>
  <si>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</si>
  <si>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</si>
  <si>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</si>
  <si>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</si>
  <si>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</si>
  <si>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</si>
  <si>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</si>
  <si>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</si>
  <si>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</si>
  <si>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</si>
  <si>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</si>
  <si>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</si>
  <si>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</si>
  <si>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</si>
  <si>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</si>
  <si>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</si>
  <si>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</si>
  <si>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</si>
  <si>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</si>
  <si>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</si>
  <si>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</si>
  <si>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</si>
  <si>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Выплата единовременного пособия при всех формах устройства детей, лишенных родительского попечения, в семью</t>
  </si>
  <si>
    <t>Поддержка отрасли культуры</t>
  </si>
  <si>
    <t>Всего:</t>
  </si>
  <si>
    <t>28.06.2018</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</si>
  <si>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</si>
  <si>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</si>
  <si>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</si>
  <si>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</si>
  <si>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</si>
  <si>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</si>
  <si>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</si>
  <si>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</si>
  <si>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</si>
  <si>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</si>
  <si>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</si>
  <si>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</si>
  <si>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</si>
  <si>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</si>
  <si>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</si>
  <si>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</si>
  <si>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</si>
  <si>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</si>
  <si>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</si>
  <si>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</si>
  <si>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</si>
  <si>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</si>
  <si>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</si>
  <si>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</si>
  <si>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</si>
  <si>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</si>
  <si>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</si>
  <si>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</si>
  <si>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</si>
  <si>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</si>
  <si>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</si>
  <si>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</si>
  <si>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</si>
  <si>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</si>
  <si>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</si>
  <si>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</si>
  <si>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</si>
  <si>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</si>
  <si>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ИТОГО</t>
  </si>
  <si>
    <t>22.06.2018</t>
  </si>
  <si>
    <t>Единая субвенция бюджетам субъектов Российской Федерации и бюджету г. Байконура</t>
  </si>
  <si>
    <t xml:space="preserve">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 </t>
  </si>
  <si>
    <t xml:space="preserve">Субсидии бюджетам субъектов Российской Федерации на реализацию мероприятий по обеспечению жильем молодых семей </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</si>
  <si>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</si>
  <si>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</si>
  <si>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</si>
  <si>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</si>
  <si>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</si>
  <si>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</si>
  <si>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</si>
  <si>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</si>
  <si>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 xml:space="preserve">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 </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</si>
  <si>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</si>
  <si>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</si>
  <si>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</si>
  <si>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</si>
  <si>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</si>
  <si>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</si>
  <si>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</si>
  <si>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выплату региональной доплаты к пенсии</t>
  </si>
  <si>
    <t>Субсидии бюджетам субъектов Российской Федерации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</si>
  <si>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Прочие безвозмездные поступления в бюджеты субъектов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</si>
</sst>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view="pageBreakPreview" zoomScaleNormal="100" zoomScaleSheetLayoutView="100" workbookViewId="0">
      <selection activeCell="A14" sqref="A14:D14"/>
    </sheetView>
  </sheetViews>
  <sheetFormatPr defaultRowHeight="15" x14ac:dyDescent="0.25"/>
  <cols>
    <col min="1" max="1" width="69.28515625" customWidth="1"/>
    <col min="2" max="2" width="13.85546875" customWidth="1"/>
    <col min="3" max="3" width="14.42578125" customWidth="1"/>
    <col min="4" max="4" width="19.85546875" customWidth="1"/>
    <col min="5" max="5" width="12.42578125" customWidth="1"/>
    <col min="6" max="6" width="12.5703125" customWidth="1"/>
    <col min="7" max="7" width="16" bestFit="1" customWidth="1"/>
    <col min="9" max="9" width="10.140625" bestFit="1" customWidth="1"/>
  </cols>
  <sheetData>
    <row r="1" spans="1:9" ht="15.75" x14ac:dyDescent="0.25">
      <c r="A1" s="44" t="s">
        <v>0</v>
      </c>
      <c r="B1" s="44"/>
      <c r="C1" s="44"/>
      <c r="D1" s="44"/>
      <c r="E1" s="44"/>
      <c r="F1" s="30" t="s">
        <v>78</v>
      </c>
      <c r="G1" s="31" t="str">
        <f>TEXT(F1,"[$-FC19]ДД ММММ")</f>
        <v>22 июня</v>
      </c>
      <c r="H1" s="31" t="str">
        <f>TEXT(F1,"[$-FC19]ДД.ММ.ГГГ \г")</f>
        <v>22.06.2018 г</v>
      </c>
    </row>
    <row r="2" spans="1:9" ht="15.75" x14ac:dyDescent="0.25">
      <c r="A2" s="44" t="str">
        <f>CONCATENATE("с ",G1," по ",G2,"ода")</f>
        <v>с 22 июня по 28 июня 2018 года</v>
      </c>
      <c r="B2" s="44"/>
      <c r="C2" s="44"/>
      <c r="D2" s="44"/>
      <c r="E2" s="44"/>
      <c r="F2" s="30" t="s">
        <v>38</v>
      </c>
      <c r="G2" s="31" t="str">
        <f>TEXT(F2,"[$-FC19]ДД ММММ ГГГ \г")</f>
        <v>28 июня 2018 г</v>
      </c>
      <c r="H2" s="31" t="str">
        <f>TEXT(F2,"[$-FC19]ДД.ММ.ГГГ \г")</f>
        <v>28.06.2018 г</v>
      </c>
      <c r="I2" s="21"/>
    </row>
    <row r="3" spans="1:9" x14ac:dyDescent="0.25">
      <c r="A3" s="1"/>
      <c r="B3" s="2"/>
      <c r="C3" s="2"/>
      <c r="D3" s="2"/>
      <c r="E3" s="3"/>
    </row>
    <row r="4" spans="1:9" x14ac:dyDescent="0.25">
      <c r="A4" s="4"/>
      <c r="B4" s="5"/>
      <c r="C4" s="5"/>
      <c r="D4" s="6"/>
      <c r="E4" s="7" t="s">
        <v>1</v>
      </c>
    </row>
    <row r="5" spans="1:9" x14ac:dyDescent="0.25">
      <c r="A5" s="45" t="str">
        <f>CONCATENATE("Остатки средств на ",H1,".")</f>
        <v>Остатки средств на 22.06.2018 г.</v>
      </c>
      <c r="B5" s="46"/>
      <c r="C5" s="46"/>
      <c r="D5" s="47"/>
      <c r="E5" s="35">
        <v>2640417.7999999998</v>
      </c>
      <c r="F5" s="21"/>
    </row>
    <row r="6" spans="1:9" x14ac:dyDescent="0.25">
      <c r="A6" s="9"/>
      <c r="B6" s="10"/>
      <c r="C6" s="10"/>
      <c r="D6" s="10"/>
      <c r="E6" s="11"/>
    </row>
    <row r="7" spans="1:9" x14ac:dyDescent="0.25">
      <c r="A7" s="54" t="s">
        <v>2</v>
      </c>
      <c r="B7" s="55"/>
      <c r="C7" s="55"/>
      <c r="D7" s="55"/>
      <c r="E7" s="12"/>
    </row>
    <row r="8" spans="1:9" x14ac:dyDescent="0.25">
      <c r="A8" s="49" t="s">
        <v>3</v>
      </c>
      <c r="B8" s="55"/>
      <c r="C8" s="55"/>
      <c r="D8" s="55"/>
      <c r="E8" s="8">
        <f>E32-E9</f>
        <v>341732.59045000013</v>
      </c>
    </row>
    <row r="9" spans="1:9" x14ac:dyDescent="0.25">
      <c r="A9" s="56" t="s">
        <v>4</v>
      </c>
      <c r="B9" s="55"/>
      <c r="C9" s="55"/>
      <c r="D9" s="55"/>
      <c r="E9" s="13">
        <f>SUM(E10:E31)</f>
        <v>612354.5</v>
      </c>
    </row>
    <row r="10" spans="1:9" x14ac:dyDescent="0.25">
      <c r="A10" s="56" t="s">
        <v>79</v>
      </c>
      <c r="B10" s="55"/>
      <c r="C10" s="55"/>
      <c r="D10" s="55"/>
      <c r="E10" s="13">
        <f>31.2+804.8+789.2</f>
        <v>1625.2</v>
      </c>
    </row>
    <row r="11" spans="1:9" ht="32.25" customHeight="1" x14ac:dyDescent="0.25">
      <c r="A11" s="56" t="s">
        <v>80</v>
      </c>
      <c r="B11" s="55"/>
      <c r="C11" s="55"/>
      <c r="D11" s="55"/>
      <c r="E11" s="13">
        <f>13205.1+50.5</f>
        <v>13255.6</v>
      </c>
    </row>
    <row r="12" spans="1:9" ht="31.5" customHeight="1" x14ac:dyDescent="0.25">
      <c r="A12" s="56" t="s">
        <v>81</v>
      </c>
      <c r="B12" s="55"/>
      <c r="C12" s="55"/>
      <c r="D12" s="55"/>
      <c r="E12" s="13">
        <f>109+373.7+139.9</f>
        <v>622.6</v>
      </c>
    </row>
    <row r="13" spans="1:9" ht="33" customHeight="1" x14ac:dyDescent="0.25">
      <c r="A13" s="56" t="s">
        <v>82</v>
      </c>
      <c r="B13" s="55"/>
      <c r="C13" s="55"/>
      <c r="D13" s="55"/>
      <c r="E13" s="13">
        <f>134+53.6</f>
        <v>187.6</v>
      </c>
    </row>
    <row r="14" spans="1:9" ht="51" customHeight="1" x14ac:dyDescent="0.25">
      <c r="A14" s="56" t="s">
        <v>83</v>
      </c>
      <c r="B14" s="55"/>
      <c r="C14" s="55"/>
      <c r="D14" s="55"/>
      <c r="E14" s="13">
        <f>292.8+31.8</f>
        <v>324.60000000000002</v>
      </c>
    </row>
    <row r="15" spans="1:9" ht="33" customHeight="1" x14ac:dyDescent="0.25">
      <c r="A15" s="56" t="s">
        <v>84</v>
      </c>
      <c r="B15" s="55"/>
      <c r="C15" s="55"/>
      <c r="D15" s="55"/>
      <c r="E15" s="13">
        <f>521.5+314.9+185.3+284.6+637.1</f>
        <v>1943.4</v>
      </c>
    </row>
    <row r="16" spans="1:9" ht="30" customHeight="1" x14ac:dyDescent="0.25">
      <c r="A16" s="56" t="s">
        <v>85</v>
      </c>
      <c r="B16" s="55"/>
      <c r="C16" s="55"/>
      <c r="D16" s="55"/>
      <c r="E16" s="13">
        <f>294.8+2142.4+65</f>
        <v>2502.2000000000003</v>
      </c>
    </row>
    <row r="17" spans="1:5" ht="37.5" customHeight="1" x14ac:dyDescent="0.25">
      <c r="A17" s="56" t="s">
        <v>86</v>
      </c>
      <c r="B17" s="55"/>
      <c r="C17" s="55"/>
      <c r="D17" s="55"/>
      <c r="E17" s="13">
        <v>4302.3999999999996</v>
      </c>
    </row>
    <row r="18" spans="1:5" ht="32.25" customHeight="1" x14ac:dyDescent="0.25">
      <c r="A18" s="56" t="s">
        <v>87</v>
      </c>
      <c r="B18" s="55"/>
      <c r="C18" s="55"/>
      <c r="D18" s="55"/>
      <c r="E18" s="13">
        <f>2421.5+21.1</f>
        <v>2442.6</v>
      </c>
    </row>
    <row r="19" spans="1:5" ht="36.75" customHeight="1" x14ac:dyDescent="0.25">
      <c r="A19" s="56" t="s">
        <v>88</v>
      </c>
      <c r="B19" s="55"/>
      <c r="C19" s="55"/>
      <c r="D19" s="55"/>
      <c r="E19" s="13">
        <f>252.3+281.2</f>
        <v>533.5</v>
      </c>
    </row>
    <row r="20" spans="1:5" ht="33" customHeight="1" x14ac:dyDescent="0.25">
      <c r="A20" s="56" t="s">
        <v>89</v>
      </c>
      <c r="B20" s="55"/>
      <c r="C20" s="55"/>
      <c r="D20" s="55"/>
      <c r="E20" s="13">
        <v>41993.4</v>
      </c>
    </row>
    <row r="21" spans="1:5" ht="37.5" customHeight="1" x14ac:dyDescent="0.25">
      <c r="A21" s="56" t="s">
        <v>90</v>
      </c>
      <c r="B21" s="55"/>
      <c r="C21" s="55"/>
      <c r="D21" s="55"/>
      <c r="E21" s="13">
        <v>21000</v>
      </c>
    </row>
    <row r="22" spans="1:5" ht="45.75" customHeight="1" x14ac:dyDescent="0.25">
      <c r="A22" s="56" t="s">
        <v>91</v>
      </c>
      <c r="B22" s="55"/>
      <c r="C22" s="55"/>
      <c r="D22" s="55"/>
      <c r="E22" s="13">
        <v>9.1999999999999993</v>
      </c>
    </row>
    <row r="23" spans="1:5" ht="35.25" customHeight="1" x14ac:dyDescent="0.25">
      <c r="A23" s="56" t="s">
        <v>92</v>
      </c>
      <c r="B23" s="55"/>
      <c r="C23" s="55"/>
      <c r="D23" s="55"/>
      <c r="E23" s="13">
        <f>2447.9+2935.9</f>
        <v>5383.8</v>
      </c>
    </row>
    <row r="24" spans="1:5" ht="36" customHeight="1" x14ac:dyDescent="0.25">
      <c r="A24" s="56" t="s">
        <v>93</v>
      </c>
      <c r="B24" s="55"/>
      <c r="C24" s="55"/>
      <c r="D24" s="55"/>
      <c r="E24" s="13">
        <v>10341.6</v>
      </c>
    </row>
    <row r="25" spans="1:5" ht="59.25" customHeight="1" x14ac:dyDescent="0.25">
      <c r="A25" s="56" t="s">
        <v>94</v>
      </c>
      <c r="B25" s="55"/>
      <c r="C25" s="55"/>
      <c r="D25" s="55"/>
      <c r="E25" s="13">
        <v>1148.3</v>
      </c>
    </row>
    <row r="26" spans="1:5" ht="39" customHeight="1" x14ac:dyDescent="0.25">
      <c r="A26" s="56" t="s">
        <v>95</v>
      </c>
      <c r="B26" s="55"/>
      <c r="C26" s="55"/>
      <c r="D26" s="55"/>
      <c r="E26" s="13">
        <v>7774.8</v>
      </c>
    </row>
    <row r="27" spans="1:5" ht="51.75" customHeight="1" x14ac:dyDescent="0.25">
      <c r="A27" s="56" t="s">
        <v>96</v>
      </c>
      <c r="B27" s="55"/>
      <c r="C27" s="55"/>
      <c r="D27" s="55"/>
      <c r="E27" s="13">
        <v>293.3</v>
      </c>
    </row>
    <row r="28" spans="1:5" ht="48" customHeight="1" x14ac:dyDescent="0.25">
      <c r="A28" s="56" t="s">
        <v>97</v>
      </c>
      <c r="B28" s="55"/>
      <c r="C28" s="55"/>
      <c r="D28" s="55"/>
      <c r="E28" s="13">
        <v>682.2</v>
      </c>
    </row>
    <row r="29" spans="1:5" ht="29.25" customHeight="1" x14ac:dyDescent="0.25">
      <c r="A29" s="56" t="s">
        <v>98</v>
      </c>
      <c r="B29" s="55"/>
      <c r="C29" s="55"/>
      <c r="D29" s="55"/>
      <c r="E29" s="13">
        <v>291.60000000000002</v>
      </c>
    </row>
    <row r="30" spans="1:5" ht="33" customHeight="1" x14ac:dyDescent="0.25">
      <c r="A30" s="56" t="s">
        <v>99</v>
      </c>
      <c r="B30" s="55"/>
      <c r="C30" s="55"/>
      <c r="D30" s="55"/>
      <c r="E30" s="13">
        <v>4209.3</v>
      </c>
    </row>
    <row r="31" spans="1:5" x14ac:dyDescent="0.25">
      <c r="A31" s="56" t="s">
        <v>100</v>
      </c>
      <c r="B31" s="55"/>
      <c r="C31" s="55"/>
      <c r="D31" s="55"/>
      <c r="E31" s="13">
        <v>491487.3</v>
      </c>
    </row>
    <row r="32" spans="1:5" x14ac:dyDescent="0.25">
      <c r="A32" s="48" t="s">
        <v>5</v>
      </c>
      <c r="B32" s="49"/>
      <c r="C32" s="49"/>
      <c r="D32" s="49"/>
      <c r="E32" s="12">
        <f>'Муниципальные районы'!B13-Учреждения!E5+'Муниципальные районы'!B12</f>
        <v>954087.09045000013</v>
      </c>
    </row>
    <row r="33" spans="1:5" x14ac:dyDescent="0.25">
      <c r="A33" s="14"/>
      <c r="B33" s="15"/>
      <c r="C33" s="15"/>
      <c r="D33" s="6"/>
      <c r="E33" s="16"/>
    </row>
    <row r="34" spans="1:5" x14ac:dyDescent="0.25">
      <c r="A34" s="50" t="s">
        <v>14</v>
      </c>
      <c r="B34" s="52" t="s">
        <v>6</v>
      </c>
      <c r="C34" s="53" t="s">
        <v>7</v>
      </c>
      <c r="D34" s="53"/>
      <c r="E34" s="53"/>
    </row>
    <row r="35" spans="1:5" ht="90" x14ac:dyDescent="0.25">
      <c r="A35" s="51"/>
      <c r="B35" s="52"/>
      <c r="C35" s="17" t="s">
        <v>8</v>
      </c>
      <c r="D35" s="17" t="s">
        <v>9</v>
      </c>
      <c r="E35" s="17" t="s">
        <v>10</v>
      </c>
    </row>
    <row r="36" spans="1:5" x14ac:dyDescent="0.25">
      <c r="A36" s="20" t="s">
        <v>39</v>
      </c>
      <c r="B36" s="18">
        <v>3409.8942000000002</v>
      </c>
      <c r="C36" s="18">
        <v>2680.3685300000002</v>
      </c>
      <c r="D36" s="18">
        <v>708.68982000000005</v>
      </c>
      <c r="E36" s="18"/>
    </row>
    <row r="37" spans="1:5" x14ac:dyDescent="0.25">
      <c r="A37" s="20" t="s">
        <v>40</v>
      </c>
      <c r="B37" s="18">
        <v>3737</v>
      </c>
      <c r="C37" s="18">
        <v>1900</v>
      </c>
      <c r="D37" s="18">
        <v>1527</v>
      </c>
      <c r="E37" s="18"/>
    </row>
    <row r="38" spans="1:5" x14ac:dyDescent="0.25">
      <c r="A38" s="20" t="s">
        <v>41</v>
      </c>
      <c r="B38" s="18">
        <v>17224.252909999999</v>
      </c>
      <c r="C38" s="18">
        <v>12858.905720000001</v>
      </c>
      <c r="D38" s="18">
        <v>1881.8092200000001</v>
      </c>
      <c r="E38" s="18"/>
    </row>
    <row r="39" spans="1:5" ht="30" x14ac:dyDescent="0.25">
      <c r="A39" s="20" t="s">
        <v>42</v>
      </c>
      <c r="B39" s="18">
        <v>16207.744919999999</v>
      </c>
      <c r="C39" s="18">
        <v>391.34859</v>
      </c>
      <c r="D39" s="18"/>
      <c r="E39" s="18">
        <v>3252.703</v>
      </c>
    </row>
    <row r="40" spans="1:5" x14ac:dyDescent="0.25">
      <c r="A40" s="20" t="s">
        <v>43</v>
      </c>
      <c r="B40" s="18">
        <v>4046.5568699999999</v>
      </c>
      <c r="C40" s="18">
        <v>1200</v>
      </c>
      <c r="D40" s="18"/>
      <c r="E40" s="18"/>
    </row>
    <row r="41" spans="1:5" x14ac:dyDescent="0.25">
      <c r="A41" s="20" t="s">
        <v>44</v>
      </c>
      <c r="B41" s="18">
        <v>1302</v>
      </c>
      <c r="C41" s="18">
        <v>1300</v>
      </c>
      <c r="D41" s="18"/>
      <c r="E41" s="18"/>
    </row>
    <row r="42" spans="1:5" ht="30" x14ac:dyDescent="0.25">
      <c r="A42" s="20" t="s">
        <v>45</v>
      </c>
      <c r="B42" s="18">
        <v>1553.75</v>
      </c>
      <c r="C42" s="18">
        <v>1500</v>
      </c>
      <c r="D42" s="18"/>
      <c r="E42" s="18">
        <v>-33.47</v>
      </c>
    </row>
    <row r="43" spans="1:5" x14ac:dyDescent="0.25">
      <c r="A43" s="20" t="s">
        <v>46</v>
      </c>
      <c r="B43" s="18">
        <v>2698.1344800000002</v>
      </c>
      <c r="C43" s="18">
        <v>193.2</v>
      </c>
      <c r="D43" s="18"/>
      <c r="E43" s="18"/>
    </row>
    <row r="44" spans="1:5" x14ac:dyDescent="0.25">
      <c r="A44" s="20" t="s">
        <v>47</v>
      </c>
      <c r="B44" s="18">
        <v>65557.731329999995</v>
      </c>
      <c r="C44" s="18">
        <v>1430</v>
      </c>
      <c r="D44" s="18">
        <v>600</v>
      </c>
      <c r="E44" s="18"/>
    </row>
    <row r="45" spans="1:5" x14ac:dyDescent="0.25">
      <c r="A45" s="20" t="s">
        <v>48</v>
      </c>
      <c r="B45" s="18">
        <v>26243.856589999999</v>
      </c>
      <c r="C45" s="18">
        <v>3165.8121599999999</v>
      </c>
      <c r="D45" s="18">
        <v>1937.0539100000001</v>
      </c>
      <c r="E45" s="18">
        <v>-16.018809999999998</v>
      </c>
    </row>
    <row r="46" spans="1:5" x14ac:dyDescent="0.25">
      <c r="A46" s="20" t="s">
        <v>49</v>
      </c>
      <c r="B46" s="18">
        <v>55336.16259</v>
      </c>
      <c r="C46" s="18">
        <v>1245.3290999999999</v>
      </c>
      <c r="D46" s="18">
        <v>-52.428449999999998</v>
      </c>
      <c r="E46" s="18">
        <v>1125.55558</v>
      </c>
    </row>
    <row r="47" spans="1:5" x14ac:dyDescent="0.25">
      <c r="A47" s="20" t="s">
        <v>50</v>
      </c>
      <c r="B47" s="18">
        <v>920.71726999999998</v>
      </c>
      <c r="C47" s="18">
        <v>3727.41185</v>
      </c>
      <c r="D47" s="18">
        <v>-28.275539999999999</v>
      </c>
      <c r="E47" s="18">
        <v>766.22572000000002</v>
      </c>
    </row>
    <row r="48" spans="1:5" x14ac:dyDescent="0.25">
      <c r="A48" s="20" t="s">
        <v>51</v>
      </c>
      <c r="B48" s="18">
        <v>10233.26463</v>
      </c>
      <c r="C48" s="18">
        <v>464</v>
      </c>
      <c r="D48" s="18">
        <v>402.5</v>
      </c>
      <c r="E48" s="18"/>
    </row>
    <row r="49" spans="1:5" ht="30" x14ac:dyDescent="0.25">
      <c r="A49" s="20" t="s">
        <v>52</v>
      </c>
      <c r="B49" s="18">
        <v>17402.204539999999</v>
      </c>
      <c r="C49" s="18">
        <v>4000</v>
      </c>
      <c r="D49" s="18">
        <v>100</v>
      </c>
      <c r="E49" s="18"/>
    </row>
    <row r="50" spans="1:5" x14ac:dyDescent="0.25">
      <c r="A50" s="20" t="s">
        <v>53</v>
      </c>
      <c r="B50" s="18">
        <v>741</v>
      </c>
      <c r="C50" s="18">
        <v>492</v>
      </c>
      <c r="D50" s="18">
        <v>172</v>
      </c>
      <c r="E50" s="18"/>
    </row>
    <row r="51" spans="1:5" ht="30" x14ac:dyDescent="0.25">
      <c r="A51" s="20" t="s">
        <v>54</v>
      </c>
      <c r="B51" s="18">
        <v>3255.7298799999999</v>
      </c>
      <c r="C51" s="18">
        <v>2149.27117</v>
      </c>
      <c r="D51" s="18">
        <v>908.21807999999999</v>
      </c>
      <c r="E51" s="18"/>
    </row>
    <row r="52" spans="1:5" x14ac:dyDescent="0.25">
      <c r="A52" s="20" t="s">
        <v>55</v>
      </c>
      <c r="B52" s="18">
        <v>2465.90425</v>
      </c>
      <c r="C52" s="18">
        <v>1729.3644899999999</v>
      </c>
      <c r="D52" s="18">
        <v>736.45975999999996</v>
      </c>
      <c r="E52" s="18"/>
    </row>
    <row r="53" spans="1:5" x14ac:dyDescent="0.25">
      <c r="A53" s="20" t="s">
        <v>56</v>
      </c>
      <c r="B53" s="18">
        <v>2579.18615</v>
      </c>
      <c r="C53" s="18">
        <v>1068.18712</v>
      </c>
      <c r="D53" s="18">
        <v>770.85302999999999</v>
      </c>
      <c r="E53" s="18"/>
    </row>
    <row r="54" spans="1:5" ht="30" x14ac:dyDescent="0.25">
      <c r="A54" s="20" t="s">
        <v>57</v>
      </c>
      <c r="B54" s="18">
        <v>5549.3333300000004</v>
      </c>
      <c r="C54" s="18">
        <v>2649.49</v>
      </c>
      <c r="D54" s="18">
        <v>1580</v>
      </c>
      <c r="E54" s="18">
        <v>399.65266000000003</v>
      </c>
    </row>
    <row r="55" spans="1:5" x14ac:dyDescent="0.25">
      <c r="A55" s="20" t="s">
        <v>58</v>
      </c>
      <c r="B55" s="18">
        <v>2.6242000000000001</v>
      </c>
      <c r="C55" s="18"/>
      <c r="D55" s="18"/>
      <c r="E55" s="18"/>
    </row>
    <row r="56" spans="1:5" x14ac:dyDescent="0.25">
      <c r="A56" s="20" t="s">
        <v>59</v>
      </c>
      <c r="B56" s="18">
        <v>82518.449389999994</v>
      </c>
      <c r="C56" s="18"/>
      <c r="D56" s="18"/>
      <c r="E56" s="18"/>
    </row>
    <row r="57" spans="1:5" ht="30" x14ac:dyDescent="0.25">
      <c r="A57" s="20" t="s">
        <v>60</v>
      </c>
      <c r="B57" s="18">
        <v>6275.3892599999999</v>
      </c>
      <c r="C57" s="18">
        <v>5750</v>
      </c>
      <c r="D57" s="18">
        <v>520</v>
      </c>
      <c r="E57" s="18"/>
    </row>
    <row r="58" spans="1:5" x14ac:dyDescent="0.25">
      <c r="A58" s="20" t="s">
        <v>61</v>
      </c>
      <c r="B58" s="18">
        <v>685.8</v>
      </c>
      <c r="C58" s="18">
        <v>645</v>
      </c>
      <c r="D58" s="18"/>
      <c r="E58" s="18"/>
    </row>
    <row r="59" spans="1:5" x14ac:dyDescent="0.25">
      <c r="A59" s="20" t="s">
        <v>62</v>
      </c>
      <c r="B59" s="18">
        <v>1950</v>
      </c>
      <c r="C59" s="18">
        <v>1400</v>
      </c>
      <c r="D59" s="18">
        <v>500</v>
      </c>
      <c r="E59" s="18"/>
    </row>
    <row r="60" spans="1:5" x14ac:dyDescent="0.25">
      <c r="A60" s="20" t="s">
        <v>63</v>
      </c>
      <c r="B60" s="18">
        <v>1421.0327600000001</v>
      </c>
      <c r="C60" s="18">
        <v>837.28444000000002</v>
      </c>
      <c r="D60" s="18">
        <v>347.92451999999997</v>
      </c>
      <c r="E60" s="18"/>
    </row>
    <row r="61" spans="1:5" ht="30" x14ac:dyDescent="0.25">
      <c r="A61" s="20" t="s">
        <v>64</v>
      </c>
      <c r="B61" s="18">
        <v>121</v>
      </c>
      <c r="C61" s="18"/>
      <c r="D61" s="18">
        <v>100</v>
      </c>
      <c r="E61" s="18"/>
    </row>
    <row r="62" spans="1:5" x14ac:dyDescent="0.25">
      <c r="A62" s="20" t="s">
        <v>65</v>
      </c>
      <c r="B62" s="18">
        <v>2414.4934499999999</v>
      </c>
      <c r="C62" s="18">
        <v>1754.3735300000001</v>
      </c>
      <c r="D62" s="18">
        <v>630.11991999999998</v>
      </c>
      <c r="E62" s="18"/>
    </row>
    <row r="63" spans="1:5" x14ac:dyDescent="0.25">
      <c r="A63" s="20" t="s">
        <v>66</v>
      </c>
      <c r="B63" s="18">
        <v>494384.62461</v>
      </c>
      <c r="C63" s="18">
        <v>2800</v>
      </c>
      <c r="D63" s="18"/>
      <c r="E63" s="18"/>
    </row>
    <row r="64" spans="1:5" ht="30" x14ac:dyDescent="0.25">
      <c r="A64" s="20" t="s">
        <v>67</v>
      </c>
      <c r="B64" s="18">
        <v>452.98966000000001</v>
      </c>
      <c r="C64" s="18">
        <v>299.69389999999999</v>
      </c>
      <c r="D64" s="18">
        <v>46.018700000000003</v>
      </c>
      <c r="E64" s="18"/>
    </row>
    <row r="65" spans="1:5" x14ac:dyDescent="0.25">
      <c r="A65" s="20" t="s">
        <v>68</v>
      </c>
      <c r="B65" s="18">
        <v>5180.5021399999996</v>
      </c>
      <c r="C65" s="18">
        <v>3575.9503399999999</v>
      </c>
      <c r="D65" s="18">
        <v>1294.1682000000001</v>
      </c>
      <c r="E65" s="18"/>
    </row>
    <row r="66" spans="1:5" ht="30" x14ac:dyDescent="0.25">
      <c r="A66" s="20" t="s">
        <v>69</v>
      </c>
      <c r="B66" s="18">
        <v>1281.7569100000001</v>
      </c>
      <c r="C66" s="18">
        <v>565.18645000000004</v>
      </c>
      <c r="D66" s="18">
        <v>447.12799000000001</v>
      </c>
      <c r="E66" s="18"/>
    </row>
    <row r="67" spans="1:5" x14ac:dyDescent="0.25">
      <c r="A67" s="20" t="s">
        <v>70</v>
      </c>
      <c r="B67" s="18">
        <v>1253.0355999999999</v>
      </c>
      <c r="C67" s="18">
        <v>1253.0355999999999</v>
      </c>
      <c r="D67" s="18"/>
      <c r="E67" s="18"/>
    </row>
    <row r="68" spans="1:5" x14ac:dyDescent="0.25">
      <c r="A68" s="20" t="s">
        <v>71</v>
      </c>
      <c r="B68" s="18">
        <v>1856.5</v>
      </c>
      <c r="C68" s="18">
        <v>1280</v>
      </c>
      <c r="D68" s="18">
        <v>350.5</v>
      </c>
      <c r="E68" s="18"/>
    </row>
    <row r="69" spans="1:5" x14ac:dyDescent="0.25">
      <c r="A69" s="20" t="s">
        <v>72</v>
      </c>
      <c r="B69" s="18">
        <v>-19.5</v>
      </c>
      <c r="C69" s="18"/>
      <c r="D69" s="18"/>
      <c r="E69" s="18"/>
    </row>
    <row r="70" spans="1:5" x14ac:dyDescent="0.25">
      <c r="A70" s="20" t="s">
        <v>73</v>
      </c>
      <c r="B70" s="18">
        <v>35861.75015</v>
      </c>
      <c r="C70" s="18"/>
      <c r="D70" s="18"/>
      <c r="E70" s="18">
        <v>52.274000000000001</v>
      </c>
    </row>
    <row r="71" spans="1:5" x14ac:dyDescent="0.25">
      <c r="A71" s="20" t="s">
        <v>74</v>
      </c>
      <c r="B71" s="18">
        <v>58.911859999999997</v>
      </c>
      <c r="C71" s="18"/>
      <c r="D71" s="18"/>
      <c r="E71" s="18"/>
    </row>
    <row r="72" spans="1:5" x14ac:dyDescent="0.25">
      <c r="A72" s="20" t="s">
        <v>75</v>
      </c>
      <c r="B72" s="18">
        <v>508.85462999999999</v>
      </c>
      <c r="C72" s="18">
        <v>255.42514</v>
      </c>
      <c r="D72" s="18">
        <v>106.33362</v>
      </c>
      <c r="E72" s="18"/>
    </row>
    <row r="73" spans="1:5" x14ac:dyDescent="0.25">
      <c r="A73" s="20" t="s">
        <v>76</v>
      </c>
      <c r="B73" s="18">
        <v>34.627000000000002</v>
      </c>
      <c r="C73" s="18"/>
      <c r="D73" s="18">
        <v>17</v>
      </c>
      <c r="E73" s="18"/>
    </row>
    <row r="74" spans="1:5" x14ac:dyDescent="0.25">
      <c r="A74" s="22" t="s">
        <v>77</v>
      </c>
      <c r="B74" s="19">
        <v>876707.26555999997</v>
      </c>
      <c r="C74" s="19">
        <v>64560.638129999999</v>
      </c>
      <c r="D74" s="19">
        <v>15603.07278</v>
      </c>
      <c r="E74" s="19">
        <v>5546.9221500000003</v>
      </c>
    </row>
  </sheetData>
  <mergeCells count="32">
    <mergeCell ref="A30:D30"/>
    <mergeCell ref="A31:D31"/>
    <mergeCell ref="A10:D10"/>
    <mergeCell ref="A11:D11"/>
    <mergeCell ref="A12:D12"/>
    <mergeCell ref="A13:D13"/>
    <mergeCell ref="A14:D14"/>
    <mergeCell ref="A15:D15"/>
    <mergeCell ref="A16:D16"/>
    <mergeCell ref="A17:D17"/>
    <mergeCell ref="A18:D18"/>
    <mergeCell ref="A25:D25"/>
    <mergeCell ref="A26:D26"/>
    <mergeCell ref="A27:D27"/>
    <mergeCell ref="A28:D28"/>
    <mergeCell ref="A29:D29"/>
    <mergeCell ref="A1:E1"/>
    <mergeCell ref="A2:E2"/>
    <mergeCell ref="A5:D5"/>
    <mergeCell ref="A32:D32"/>
    <mergeCell ref="A34:A35"/>
    <mergeCell ref="B34:B35"/>
    <mergeCell ref="C34:E34"/>
    <mergeCell ref="A7:D7"/>
    <mergeCell ref="A8:D8"/>
    <mergeCell ref="A9:D9"/>
    <mergeCell ref="A19:D19"/>
    <mergeCell ref="A20:D20"/>
    <mergeCell ref="A21:D21"/>
    <mergeCell ref="A22:D22"/>
    <mergeCell ref="A23:D23"/>
    <mergeCell ref="A24:D24"/>
  </mergeCells>
  <pageMargins left="0.70866141732283472" right="0.26" top="0.41" bottom="0.32" header="0.17" footer="0.17"/>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view="pageBreakPreview" zoomScaleNormal="100" zoomScaleSheetLayoutView="100" workbookViewId="0">
      <selection activeCell="B13" sqref="B13"/>
    </sheetView>
  </sheetViews>
  <sheetFormatPr defaultRowHeight="15" x14ac:dyDescent="0.25"/>
  <cols>
    <col min="1" max="1" width="40" customWidth="1"/>
    <col min="2" max="2" width="13.140625" customWidth="1"/>
    <col min="3" max="3" width="14" customWidth="1"/>
    <col min="4" max="4" width="13.28515625" customWidth="1"/>
    <col min="5" max="5" width="13.140625" customWidth="1"/>
    <col min="6" max="6" width="13.28515625" customWidth="1"/>
    <col min="7" max="7" width="13.85546875" customWidth="1"/>
    <col min="8" max="8" width="14.85546875" customWidth="1"/>
    <col min="9" max="9" width="13.28515625" customWidth="1"/>
    <col min="10" max="10" width="12.7109375" customWidth="1"/>
    <col min="11" max="11" width="11.42578125" customWidth="1"/>
    <col min="12" max="12" width="13.85546875" customWidth="1"/>
    <col min="13" max="13" width="13.5703125" customWidth="1"/>
    <col min="14" max="14" width="13.140625" customWidth="1"/>
    <col min="15" max="15" width="13.7109375" customWidth="1"/>
  </cols>
  <sheetData>
    <row r="1" spans="1:20" s="28" customFormat="1" ht="15.75" x14ac:dyDescent="0.25">
      <c r="A1" s="42" t="s">
        <v>38</v>
      </c>
      <c r="C1" s="29" t="s">
        <v>13</v>
      </c>
    </row>
    <row r="2" spans="1:20" x14ac:dyDescent="0.25">
      <c r="A2" s="37" t="str">
        <f>TEXT(EndData2,"[$-FC19]ДД.ММ.ГГГ")</f>
        <v>28.06.2018</v>
      </c>
      <c r="B2" s="37">
        <f>A2+1</f>
        <v>43280</v>
      </c>
      <c r="C2" s="43" t="str">
        <f>TEXT(B2,"[$-FC19]ДД.ММ.ГГГ")</f>
        <v>29.06.2018</v>
      </c>
      <c r="P2" s="26" t="s">
        <v>12</v>
      </c>
    </row>
    <row r="3" spans="1:20" s="27" customFormat="1" ht="51.75" customHeight="1" x14ac:dyDescent="0.25">
      <c r="A3" s="34" t="s">
        <v>15</v>
      </c>
      <c r="B3" s="41" t="s">
        <v>16</v>
      </c>
      <c r="C3" s="38" t="s">
        <v>17</v>
      </c>
      <c r="D3" s="38" t="s">
        <v>18</v>
      </c>
      <c r="E3" s="38" t="s">
        <v>19</v>
      </c>
      <c r="F3" s="38" t="s">
        <v>20</v>
      </c>
      <c r="G3" s="38" t="s">
        <v>21</v>
      </c>
      <c r="H3" s="38" t="s">
        <v>22</v>
      </c>
      <c r="I3" s="38" t="s">
        <v>23</v>
      </c>
      <c r="J3" s="38" t="s">
        <v>24</v>
      </c>
      <c r="K3" s="38" t="s">
        <v>25</v>
      </c>
      <c r="L3" s="38" t="s">
        <v>26</v>
      </c>
      <c r="M3" s="38" t="s">
        <v>27</v>
      </c>
      <c r="N3" s="38" t="s">
        <v>28</v>
      </c>
      <c r="O3" s="38" t="s">
        <v>29</v>
      </c>
      <c r="P3" s="23" t="s">
        <v>11</v>
      </c>
    </row>
    <row r="4" spans="1:20" ht="102.75" x14ac:dyDescent="0.25">
      <c r="A4" s="24" t="s">
        <v>31</v>
      </c>
      <c r="B4" s="39">
        <v>-2675.5641999999998</v>
      </c>
      <c r="C4" s="39"/>
      <c r="D4" s="39"/>
      <c r="E4" s="39"/>
      <c r="F4" s="39">
        <v>3873.26001</v>
      </c>
      <c r="G4" s="39">
        <v>-491.00099999999998</v>
      </c>
      <c r="H4" s="39"/>
      <c r="I4" s="39"/>
      <c r="J4" s="39"/>
      <c r="K4" s="39">
        <v>206</v>
      </c>
      <c r="L4" s="39"/>
      <c r="M4" s="39"/>
      <c r="N4" s="39"/>
      <c r="O4" s="39"/>
      <c r="P4" s="25">
        <v>912.69480999999996</v>
      </c>
      <c r="Q4" s="26"/>
      <c r="R4" s="26"/>
      <c r="S4" s="26"/>
      <c r="T4" s="26"/>
    </row>
    <row r="5" spans="1:20" ht="39" x14ac:dyDescent="0.25">
      <c r="A5" s="24" t="s">
        <v>32</v>
      </c>
      <c r="B5" s="39"/>
      <c r="C5" s="39"/>
      <c r="D5" s="39">
        <v>3708.2579999999998</v>
      </c>
      <c r="E5" s="39"/>
      <c r="F5" s="39"/>
      <c r="G5" s="39"/>
      <c r="H5" s="39"/>
      <c r="I5" s="39"/>
      <c r="J5" s="39"/>
      <c r="K5" s="39"/>
      <c r="L5" s="39"/>
      <c r="M5" s="39"/>
      <c r="N5" s="39"/>
      <c r="O5" s="39"/>
      <c r="P5" s="25">
        <v>3708.2579999999998</v>
      </c>
      <c r="Q5" s="26"/>
      <c r="R5" s="26"/>
      <c r="S5" s="26"/>
      <c r="T5" s="26"/>
    </row>
    <row r="6" spans="1:20" ht="64.5" x14ac:dyDescent="0.25">
      <c r="A6" s="24" t="s">
        <v>33</v>
      </c>
      <c r="B6" s="39"/>
      <c r="C6" s="39"/>
      <c r="D6" s="39"/>
      <c r="E6" s="39"/>
      <c r="F6" s="39"/>
      <c r="G6" s="39"/>
      <c r="H6" s="39"/>
      <c r="I6" s="39"/>
      <c r="J6" s="39"/>
      <c r="K6" s="39"/>
      <c r="L6" s="39"/>
      <c r="M6" s="39"/>
      <c r="N6" s="39">
        <v>80.942999999999998</v>
      </c>
      <c r="O6" s="39"/>
      <c r="P6" s="25">
        <v>80.942999999999998</v>
      </c>
      <c r="Q6" s="26"/>
      <c r="R6" s="26"/>
      <c r="S6" s="26"/>
      <c r="T6" s="26"/>
    </row>
    <row r="7" spans="1:20" ht="90" x14ac:dyDescent="0.25">
      <c r="A7" s="24" t="s">
        <v>34</v>
      </c>
      <c r="B7" s="39"/>
      <c r="C7" s="39"/>
      <c r="D7" s="39"/>
      <c r="E7" s="39"/>
      <c r="F7" s="39"/>
      <c r="G7" s="39"/>
      <c r="H7" s="39"/>
      <c r="I7" s="39"/>
      <c r="J7" s="39">
        <v>1955.1</v>
      </c>
      <c r="K7" s="39"/>
      <c r="L7" s="39"/>
      <c r="M7" s="39"/>
      <c r="N7" s="39"/>
      <c r="O7" s="39"/>
      <c r="P7" s="25">
        <v>1955.1</v>
      </c>
      <c r="Q7" s="26"/>
      <c r="R7" s="26"/>
      <c r="S7" s="26"/>
      <c r="T7" s="26"/>
    </row>
    <row r="8" spans="1:20" ht="39" x14ac:dyDescent="0.25">
      <c r="A8" s="24" t="s">
        <v>35</v>
      </c>
      <c r="B8" s="39"/>
      <c r="C8" s="39">
        <v>53.629080000000002</v>
      </c>
      <c r="D8" s="39"/>
      <c r="E8" s="39"/>
      <c r="F8" s="39"/>
      <c r="G8" s="39"/>
      <c r="H8" s="39"/>
      <c r="I8" s="39"/>
      <c r="J8" s="39"/>
      <c r="K8" s="39"/>
      <c r="L8" s="39"/>
      <c r="M8" s="39"/>
      <c r="N8" s="39"/>
      <c r="O8" s="39"/>
      <c r="P8" s="25">
        <v>53.629080000000002</v>
      </c>
      <c r="Q8" s="26"/>
      <c r="R8" s="26"/>
      <c r="S8" s="26"/>
      <c r="T8" s="26"/>
    </row>
    <row r="9" spans="1:20" x14ac:dyDescent="0.25">
      <c r="A9" s="24" t="s">
        <v>36</v>
      </c>
      <c r="B9" s="39"/>
      <c r="C9" s="39">
        <v>-125</v>
      </c>
      <c r="D9" s="39"/>
      <c r="E9" s="39"/>
      <c r="F9" s="39"/>
      <c r="G9" s="39"/>
      <c r="H9" s="39"/>
      <c r="I9" s="39"/>
      <c r="J9" s="39"/>
      <c r="K9" s="39"/>
      <c r="L9" s="39"/>
      <c r="M9" s="39"/>
      <c r="N9" s="39"/>
      <c r="O9" s="39"/>
      <c r="P9" s="25">
        <v>-125</v>
      </c>
      <c r="Q9" s="26"/>
      <c r="R9" s="26"/>
      <c r="S9" s="26"/>
      <c r="T9" s="26"/>
    </row>
    <row r="10" spans="1:20" x14ac:dyDescent="0.25">
      <c r="A10" s="32" t="s">
        <v>37</v>
      </c>
      <c r="B10" s="40">
        <v>-2675.5641999999998</v>
      </c>
      <c r="C10" s="40">
        <v>-71.370919999999998</v>
      </c>
      <c r="D10" s="40">
        <v>3708.2579999999998</v>
      </c>
      <c r="E10" s="40"/>
      <c r="F10" s="40">
        <v>3873.26001</v>
      </c>
      <c r="G10" s="40">
        <v>-491.00099999999998</v>
      </c>
      <c r="H10" s="40"/>
      <c r="I10" s="40"/>
      <c r="J10" s="40">
        <v>1955.1</v>
      </c>
      <c r="K10" s="40">
        <v>206</v>
      </c>
      <c r="L10" s="40"/>
      <c r="M10" s="40"/>
      <c r="N10" s="40">
        <v>80.942999999999998</v>
      </c>
      <c r="O10" s="40"/>
      <c r="P10" s="25">
        <v>6585.6248900000001</v>
      </c>
      <c r="Q10" s="33"/>
      <c r="R10" s="33"/>
      <c r="S10" s="33"/>
      <c r="T10" s="33"/>
    </row>
    <row r="12" spans="1:20" x14ac:dyDescent="0.25">
      <c r="A12" s="36" t="s">
        <v>30</v>
      </c>
      <c r="B12" s="35">
        <f>Учреждения!B74+'Муниципальные районы'!P10</f>
        <v>883292.89044999995</v>
      </c>
    </row>
    <row r="13" spans="1:20" ht="32.25" customHeight="1" x14ac:dyDescent="0.25">
      <c r="A13" s="36" t="str">
        <f>CONCATENATE("Остатки бюджетных средств на ",C2,"г.")</f>
        <v>Остатки бюджетных средств на 29.06.2018г.</v>
      </c>
      <c r="B13" s="35">
        <v>2711212</v>
      </c>
    </row>
  </sheetData>
  <pageMargins left="0.23622047244094491" right="0.23622047244094491" top="0.74803149606299213" bottom="0.74803149606299213" header="0.31496062992125984" footer="0.31496062992125984"/>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2018-07-03T23:24:15Z</dcterms:modified>
</cp:coreProperties>
</file>