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Учреждения!$31:$32</definedName>
    <definedName name="_xlnm.Print_Area" localSheetId="1">'Муниципальные районы'!$A$1:$P$30</definedName>
    <definedName name="_xlnm.Print_Area" localSheetId="0">Учреждения!$A$1:$E$70</definedName>
  </definedNames>
  <calcPr calcId="162913" refMode="R1C1"/>
</workbook>
</file>

<file path=xl/calcChain.xml><?xml version="1.0" encoding="utf-8"?>
<calcChain xmlns="http://schemas.openxmlformats.org/spreadsheetml/2006/main">
  <c r="E29" i="1" l="1"/>
  <c r="E8" i="1" s="1"/>
  <c r="E9" i="1"/>
  <c r="E19" i="1"/>
  <c r="E13" i="1"/>
  <c r="E25" i="1"/>
  <c r="E24" i="1"/>
  <c r="E14" i="1"/>
  <c r="E28" i="1"/>
  <c r="E27" i="1"/>
  <c r="E26" i="1"/>
  <c r="E15" i="1"/>
  <c r="E23" i="1"/>
  <c r="E22" i="1"/>
  <c r="E21" i="1"/>
  <c r="E16" i="1"/>
  <c r="E20" i="1"/>
  <c r="E18" i="1"/>
  <c r="E17" i="1"/>
  <c r="E12" i="1"/>
  <c r="E11" i="1"/>
  <c r="B28" i="2"/>
  <c r="A2" i="2" l="1"/>
  <c r="B2" i="2" s="1"/>
  <c r="C2" i="2" s="1"/>
  <c r="A29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<sst xmlns="http://schemas.openxmlformats.org/spreadsheetml/2006/main" count="112" uniqueCount="110">
  <si>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</si>
  <si>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</si>
  <si>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</si>
  <si>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</si>
  <si>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</si>
  <si>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</si>
  <si>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</si>
  <si>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</si>
  <si>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</si>
  <si>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</si>
  <si>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</si>
  <si>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</si>
  <si>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</si>
  <si>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</si>
  <si>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</si>
  <si>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</si>
  <si>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</si>
  <si>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</si>
  <si>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</si>
  <si>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</si>
  <si>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</si>
  <si>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</si>
  <si>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</si>
  <si>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</si>
  <si>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</si>
  <si>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</si>
  <si>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</si>
  <si>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</si>
  <si>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</si>
  <si>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</si>
  <si>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</si>
  <si>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</si>
  <si>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</si>
  <si>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</si>
  <si>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</si>
  <si>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</si>
  <si>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</si>
  <si>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</si>
  <si>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</si>
  <si>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</si>
  <si>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</si>
  <si>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</si>
  <si>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</si>
  <si>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</si>
  <si>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</si>
  <si>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</si>
  <si>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</si>
  <si>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</si>
  <si>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</si>
  <si>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регулирования, а также оборудованием для комфортного пребывания детей в муниципальных образовательных организациях в Камчатском крае в межотопительный период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</si>
  <si>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</si>
  <si>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</si>
  <si>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</si>
  <si>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Всего:</t>
  </si>
  <si>
    <t>12.07.2018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</si>
  <si>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</si>
  <si>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</si>
  <si>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</si>
  <si>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</si>
  <si>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</si>
  <si>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</si>
  <si>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</si>
  <si>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</si>
  <si>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</si>
  <si>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</si>
  <si>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</si>
  <si>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</si>
  <si>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</si>
  <si>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</si>
  <si>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</si>
  <si>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</si>
  <si>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</si>
  <si>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</si>
  <si>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</si>
  <si>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</si>
  <si>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</si>
  <si>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</si>
  <si>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</si>
  <si>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</si>
  <si>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</si>
  <si>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</si>
  <si>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</si>
  <si>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</si>
  <si>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</si>
  <si>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</si>
  <si>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</si>
  <si>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</si>
  <si>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</si>
  <si>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</si>
  <si>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</si>
  <si>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ИТОГО</t>
  </si>
  <si>
    <t>06.07.2018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</si>
  <si>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</si>
  <si>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</si>
  <si>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 xml:space="preserve">Субсидии бюджетам субъектов Российской Федерации на реализацию мероприятий по обеспечению жильем молодых семей 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</si>
  <si>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</si>
  <si>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</si>
  <si>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</si>
  <si>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</si>
  <si>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выплату региональной доплаты к пенсии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</si>
  <si>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</si>
  <si>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</si>
  <si>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</si>
  <si>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 xml:space="preserve"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</t>
  </si>
  <si>
    <t>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из бюджетов субъектов Российской Федерации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</si>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</sst>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topLeftCell="A40" zoomScaleNormal="100" zoomScaleSheetLayoutView="100" workbookViewId="0">
      <selection activeCell="E30" sqref="E30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91</v>
      </c>
      <c r="G1" s="32" t="str">
        <f>TEXT(F1,"[$-FC19]ДД ММММ")</f>
        <v>06 июля</v>
      </c>
      <c r="H1" s="32" t="str">
        <f>TEXT(F1,"[$-FC19]ДД.ММ.ГГГ \г")</f>
        <v>06.07.2018 г</v>
      </c>
    </row>
    <row r="2" spans="1:9" ht="15.6" x14ac:dyDescent="0.3">
      <c r="A2" s="45" t="str">
        <f>CONCATENATE("с ",G1," по ",G2,"ода")</f>
        <v>с 06 июля по 12 июля 2018 года</v>
      </c>
      <c r="B2" s="45"/>
      <c r="C2" s="45"/>
      <c r="D2" s="45"/>
      <c r="E2" s="45"/>
      <c r="F2" s="31" t="s">
        <v>54</v>
      </c>
      <c r="G2" s="32" t="str">
        <f>TEXT(F2,"[$-FC19]ДД ММММ ГГГ \г")</f>
        <v>12 июля 2018 г</v>
      </c>
      <c r="H2" s="32" t="str">
        <f>TEXT(F2,"[$-FC19]ДД.ММ.ГГГ \г")</f>
        <v>12.07.2018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06.07.2018 г.</v>
      </c>
      <c r="B5" s="47"/>
      <c r="C5" s="47"/>
      <c r="D5" s="48"/>
      <c r="E5" s="8">
        <v>1029685.1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E29-E9</f>
        <v>567085.30864000041</v>
      </c>
    </row>
    <row r="9" spans="1:9" x14ac:dyDescent="0.3">
      <c r="A9" s="57" t="s">
        <v>4</v>
      </c>
      <c r="B9" s="56"/>
      <c r="C9" s="56"/>
      <c r="D9" s="56"/>
      <c r="E9" s="14">
        <f>SUM(E10:E28)</f>
        <v>3471657.1999999993</v>
      </c>
    </row>
    <row r="10" spans="1:9" x14ac:dyDescent="0.3">
      <c r="A10" s="57" t="s">
        <v>92</v>
      </c>
      <c r="B10" s="56"/>
      <c r="C10" s="56"/>
      <c r="D10" s="56"/>
      <c r="E10" s="14">
        <v>3279808.1</v>
      </c>
    </row>
    <row r="11" spans="1:9" ht="27" customHeight="1" x14ac:dyDescent="0.3">
      <c r="A11" s="57" t="s">
        <v>93</v>
      </c>
      <c r="B11" s="56"/>
      <c r="C11" s="56"/>
      <c r="D11" s="56"/>
      <c r="E11" s="14">
        <f>37993</f>
        <v>37993</v>
      </c>
    </row>
    <row r="12" spans="1:9" x14ac:dyDescent="0.3">
      <c r="A12" s="57" t="s">
        <v>94</v>
      </c>
      <c r="B12" s="56"/>
      <c r="C12" s="56"/>
      <c r="D12" s="56"/>
      <c r="E12" s="14">
        <f>955.3</f>
        <v>955.3</v>
      </c>
    </row>
    <row r="13" spans="1:9" ht="31.2" customHeight="1" x14ac:dyDescent="0.3">
      <c r="A13" s="57" t="s">
        <v>95</v>
      </c>
      <c r="B13" s="56"/>
      <c r="C13" s="56"/>
      <c r="D13" s="56"/>
      <c r="E13" s="14">
        <f>716.3+339.4+629.3+287+268.4</f>
        <v>2240.3999999999996</v>
      </c>
    </row>
    <row r="14" spans="1:9" x14ac:dyDescent="0.3">
      <c r="A14" s="57" t="s">
        <v>96</v>
      </c>
      <c r="B14" s="56"/>
      <c r="C14" s="56"/>
      <c r="D14" s="56"/>
      <c r="E14" s="14">
        <f>22.4+0.3+1.2+666.1</f>
        <v>690</v>
      </c>
    </row>
    <row r="15" spans="1:9" ht="26.4" customHeight="1" x14ac:dyDescent="0.3">
      <c r="A15" s="57" t="s">
        <v>97</v>
      </c>
      <c r="B15" s="56"/>
      <c r="C15" s="56"/>
      <c r="D15" s="56"/>
      <c r="E15" s="14">
        <f>13545.3+0.3</f>
        <v>13545.599999999999</v>
      </c>
    </row>
    <row r="16" spans="1:9" ht="42" customHeight="1" x14ac:dyDescent="0.3">
      <c r="A16" s="57" t="s">
        <v>98</v>
      </c>
      <c r="B16" s="56"/>
      <c r="C16" s="56"/>
      <c r="D16" s="56"/>
      <c r="E16" s="14">
        <f>14234.4+368.7</f>
        <v>14603.1</v>
      </c>
    </row>
    <row r="17" spans="1:5" ht="28.2" customHeight="1" x14ac:dyDescent="0.3">
      <c r="A17" s="57" t="s">
        <v>99</v>
      </c>
      <c r="B17" s="56"/>
      <c r="C17" s="56"/>
      <c r="D17" s="56"/>
      <c r="E17" s="14">
        <f>19662</f>
        <v>19662</v>
      </c>
    </row>
    <row r="18" spans="1:5" ht="31.2" customHeight="1" x14ac:dyDescent="0.3">
      <c r="A18" s="57" t="s">
        <v>100</v>
      </c>
      <c r="B18" s="56"/>
      <c r="C18" s="56"/>
      <c r="D18" s="56"/>
      <c r="E18" s="14">
        <f>39010.2</f>
        <v>39010.199999999997</v>
      </c>
    </row>
    <row r="19" spans="1:5" ht="31.2" customHeight="1" x14ac:dyDescent="0.3">
      <c r="A19" s="57" t="s">
        <v>101</v>
      </c>
      <c r="B19" s="56"/>
      <c r="C19" s="56"/>
      <c r="D19" s="56"/>
      <c r="E19" s="14">
        <f>17+108.7+4291.9+1413.9</f>
        <v>5831.5</v>
      </c>
    </row>
    <row r="20" spans="1:5" ht="27" customHeight="1" x14ac:dyDescent="0.3">
      <c r="A20" s="57" t="s">
        <v>102</v>
      </c>
      <c r="B20" s="56"/>
      <c r="C20" s="56"/>
      <c r="D20" s="56"/>
      <c r="E20" s="14">
        <f>5.9</f>
        <v>5.9</v>
      </c>
    </row>
    <row r="21" spans="1:5" ht="30.6" customHeight="1" x14ac:dyDescent="0.3">
      <c r="A21" s="57" t="s">
        <v>103</v>
      </c>
      <c r="B21" s="56"/>
      <c r="C21" s="56"/>
      <c r="D21" s="56"/>
      <c r="E21" s="14">
        <f>2608.8</f>
        <v>2608.8000000000002</v>
      </c>
    </row>
    <row r="22" spans="1:5" ht="58.8" customHeight="1" x14ac:dyDescent="0.3">
      <c r="A22" s="57" t="s">
        <v>104</v>
      </c>
      <c r="B22" s="56"/>
      <c r="C22" s="56"/>
      <c r="D22" s="56"/>
      <c r="E22" s="14">
        <f>-1.1</f>
        <v>-1.1000000000000001</v>
      </c>
    </row>
    <row r="23" spans="1:5" ht="32.4" customHeight="1" x14ac:dyDescent="0.3">
      <c r="A23" s="57" t="s">
        <v>105</v>
      </c>
      <c r="B23" s="56"/>
      <c r="C23" s="56"/>
      <c r="D23" s="56"/>
      <c r="E23" s="14">
        <f>14678.8</f>
        <v>14678.8</v>
      </c>
    </row>
    <row r="24" spans="1:5" ht="30.6" customHeight="1" x14ac:dyDescent="0.3">
      <c r="A24" s="57" t="s">
        <v>106</v>
      </c>
      <c r="B24" s="56"/>
      <c r="C24" s="56"/>
      <c r="D24" s="56"/>
      <c r="E24" s="14">
        <f>5.2+409.1</f>
        <v>414.3</v>
      </c>
    </row>
    <row r="25" spans="1:5" ht="32.4" customHeight="1" x14ac:dyDescent="0.3">
      <c r="A25" s="57" t="s">
        <v>107</v>
      </c>
      <c r="B25" s="56"/>
      <c r="C25" s="56"/>
      <c r="D25" s="56"/>
      <c r="E25" s="14">
        <f>6160.6+169.9</f>
        <v>6330.5</v>
      </c>
    </row>
    <row r="26" spans="1:5" ht="24" customHeight="1" x14ac:dyDescent="0.3">
      <c r="A26" s="57" t="s">
        <v>100</v>
      </c>
      <c r="B26" s="56"/>
      <c r="C26" s="56"/>
      <c r="D26" s="56"/>
      <c r="E26" s="14">
        <f>224.4</f>
        <v>224.4</v>
      </c>
    </row>
    <row r="27" spans="1:5" ht="27" customHeight="1" x14ac:dyDescent="0.3">
      <c r="A27" s="57" t="s">
        <v>108</v>
      </c>
      <c r="B27" s="56"/>
      <c r="C27" s="56"/>
      <c r="D27" s="56"/>
      <c r="E27" s="14">
        <f>580.4</f>
        <v>580.4</v>
      </c>
    </row>
    <row r="28" spans="1:5" ht="27.6" customHeight="1" x14ac:dyDescent="0.3">
      <c r="A28" s="57" t="s">
        <v>109</v>
      </c>
      <c r="B28" s="56"/>
      <c r="C28" s="56"/>
      <c r="D28" s="56"/>
      <c r="E28" s="14">
        <f>32476</f>
        <v>32476</v>
      </c>
    </row>
    <row r="29" spans="1:5" x14ac:dyDescent="0.3">
      <c r="A29" s="49" t="s">
        <v>5</v>
      </c>
      <c r="B29" s="50"/>
      <c r="C29" s="50"/>
      <c r="D29" s="50"/>
      <c r="E29" s="13">
        <f>'Муниципальные районы'!B29-Учреждения!E5+'Муниципальные районы'!B28</f>
        <v>4038742.5086399997</v>
      </c>
    </row>
    <row r="30" spans="1:5" x14ac:dyDescent="0.3">
      <c r="A30" s="15"/>
      <c r="B30" s="16"/>
      <c r="C30" s="16"/>
      <c r="D30" s="6"/>
      <c r="E30" s="17"/>
    </row>
    <row r="31" spans="1:5" x14ac:dyDescent="0.3">
      <c r="A31" s="51" t="s">
        <v>14</v>
      </c>
      <c r="B31" s="53" t="s">
        <v>6</v>
      </c>
      <c r="C31" s="54" t="s">
        <v>7</v>
      </c>
      <c r="D31" s="54"/>
      <c r="E31" s="54"/>
    </row>
    <row r="32" spans="1:5" ht="82.8" x14ac:dyDescent="0.3">
      <c r="A32" s="52"/>
      <c r="B32" s="53"/>
      <c r="C32" s="18" t="s">
        <v>8</v>
      </c>
      <c r="D32" s="18" t="s">
        <v>9</v>
      </c>
      <c r="E32" s="18" t="s">
        <v>10</v>
      </c>
    </row>
    <row r="33" spans="1:5" x14ac:dyDescent="0.3">
      <c r="A33" s="21" t="s">
        <v>55</v>
      </c>
      <c r="B33" s="19">
        <v>7187.69031</v>
      </c>
      <c r="C33" s="19">
        <v>1241.1980000000001</v>
      </c>
      <c r="D33" s="19">
        <v>41.802</v>
      </c>
      <c r="E33" s="19"/>
    </row>
    <row r="34" spans="1:5" ht="27.6" x14ac:dyDescent="0.3">
      <c r="A34" s="21" t="s">
        <v>56</v>
      </c>
      <c r="B34" s="19">
        <v>3421.3960900000002</v>
      </c>
      <c r="C34" s="19"/>
      <c r="D34" s="19"/>
      <c r="E34" s="19">
        <v>1370.2460000000001</v>
      </c>
    </row>
    <row r="35" spans="1:5" x14ac:dyDescent="0.3">
      <c r="A35" s="21" t="s">
        <v>57</v>
      </c>
      <c r="B35" s="19">
        <v>5705.3035600000003</v>
      </c>
      <c r="C35" s="19">
        <v>1252.8</v>
      </c>
      <c r="D35" s="19">
        <v>640</v>
      </c>
      <c r="E35" s="19"/>
    </row>
    <row r="36" spans="1:5" x14ac:dyDescent="0.3">
      <c r="A36" s="21" t="s">
        <v>58</v>
      </c>
      <c r="B36" s="19">
        <v>2130.8787600000001</v>
      </c>
      <c r="C36" s="19">
        <v>1300</v>
      </c>
      <c r="D36" s="19">
        <v>450</v>
      </c>
      <c r="E36" s="19"/>
    </row>
    <row r="37" spans="1:5" ht="27.6" x14ac:dyDescent="0.3">
      <c r="A37" s="21" t="s">
        <v>59</v>
      </c>
      <c r="B37" s="19">
        <v>296019.31004999997</v>
      </c>
      <c r="C37" s="19"/>
      <c r="D37" s="19"/>
      <c r="E37" s="19">
        <v>2167.2255</v>
      </c>
    </row>
    <row r="38" spans="1:5" x14ac:dyDescent="0.3">
      <c r="A38" s="21" t="s">
        <v>60</v>
      </c>
      <c r="B38" s="19">
        <v>7000</v>
      </c>
      <c r="C38" s="19"/>
      <c r="D38" s="19"/>
      <c r="E38" s="19"/>
    </row>
    <row r="39" spans="1:5" x14ac:dyDescent="0.3">
      <c r="A39" s="21" t="s">
        <v>61</v>
      </c>
      <c r="B39" s="19">
        <v>200727.18663000001</v>
      </c>
      <c r="C39" s="19">
        <v>2100</v>
      </c>
      <c r="D39" s="19"/>
      <c r="E39" s="19"/>
    </row>
    <row r="40" spans="1:5" x14ac:dyDescent="0.3">
      <c r="A40" s="21" t="s">
        <v>62</v>
      </c>
      <c r="B40" s="19">
        <v>21463.693759999998</v>
      </c>
      <c r="C40" s="19">
        <v>3316.98999</v>
      </c>
      <c r="D40" s="19"/>
      <c r="E40" s="19">
        <v>132.36111</v>
      </c>
    </row>
    <row r="41" spans="1:5" x14ac:dyDescent="0.3">
      <c r="A41" s="21" t="s">
        <v>63</v>
      </c>
      <c r="B41" s="19">
        <v>74053.408079999994</v>
      </c>
      <c r="C41" s="19">
        <v>390.92700000000002</v>
      </c>
      <c r="D41" s="19">
        <v>26.369</v>
      </c>
      <c r="E41" s="19">
        <v>17927.407520000001</v>
      </c>
    </row>
    <row r="42" spans="1:5" x14ac:dyDescent="0.3">
      <c r="A42" s="21" t="s">
        <v>64</v>
      </c>
      <c r="B42" s="19">
        <v>134025.81510000001</v>
      </c>
      <c r="C42" s="19">
        <v>2250</v>
      </c>
      <c r="D42" s="19">
        <v>285</v>
      </c>
      <c r="E42" s="19">
        <v>95633.83597</v>
      </c>
    </row>
    <row r="43" spans="1:5" x14ac:dyDescent="0.3">
      <c r="A43" s="21" t="s">
        <v>65</v>
      </c>
      <c r="B43" s="19">
        <v>25847.38925</v>
      </c>
      <c r="C43" s="19">
        <v>2285.9899999999998</v>
      </c>
      <c r="D43" s="19">
        <v>579.20000000000005</v>
      </c>
      <c r="E43" s="19"/>
    </row>
    <row r="44" spans="1:5" ht="27.6" x14ac:dyDescent="0.3">
      <c r="A44" s="21" t="s">
        <v>66</v>
      </c>
      <c r="B44" s="19">
        <v>46358.814469999998</v>
      </c>
      <c r="C44" s="19">
        <v>2400</v>
      </c>
      <c r="D44" s="19">
        <v>152</v>
      </c>
      <c r="E44" s="19"/>
    </row>
    <row r="45" spans="1:5" x14ac:dyDescent="0.3">
      <c r="A45" s="21" t="s">
        <v>67</v>
      </c>
      <c r="B45" s="19">
        <v>522.58735999999999</v>
      </c>
      <c r="C45" s="19"/>
      <c r="D45" s="19"/>
      <c r="E45" s="19"/>
    </row>
    <row r="46" spans="1:5" x14ac:dyDescent="0.3">
      <c r="A46" s="21" t="s">
        <v>68</v>
      </c>
      <c r="B46" s="19">
        <v>20441.808000000001</v>
      </c>
      <c r="C46" s="19">
        <v>2100</v>
      </c>
      <c r="D46" s="19"/>
      <c r="E46" s="19"/>
    </row>
    <row r="47" spans="1:5" x14ac:dyDescent="0.3">
      <c r="A47" s="21" t="s">
        <v>69</v>
      </c>
      <c r="B47" s="19">
        <v>835.50085999999999</v>
      </c>
      <c r="C47" s="19">
        <v>835.50085999999999</v>
      </c>
      <c r="D47" s="19"/>
      <c r="E47" s="19"/>
    </row>
    <row r="48" spans="1:5" x14ac:dyDescent="0.3">
      <c r="A48" s="21" t="s">
        <v>70</v>
      </c>
      <c r="B48" s="19">
        <v>1293.2061699999999</v>
      </c>
      <c r="C48" s="19">
        <v>1200</v>
      </c>
      <c r="D48" s="19"/>
      <c r="E48" s="19"/>
    </row>
    <row r="49" spans="1:5" ht="27.6" x14ac:dyDescent="0.3">
      <c r="A49" s="21" t="s">
        <v>71</v>
      </c>
      <c r="B49" s="19">
        <v>8601.9678500000009</v>
      </c>
      <c r="C49" s="19">
        <v>3732.3440000000001</v>
      </c>
      <c r="D49" s="19">
        <v>299.61</v>
      </c>
      <c r="E49" s="19">
        <v>2469.8829999999998</v>
      </c>
    </row>
    <row r="50" spans="1:5" x14ac:dyDescent="0.3">
      <c r="A50" s="21" t="s">
        <v>72</v>
      </c>
      <c r="B50" s="19">
        <v>5725.6779299999998</v>
      </c>
      <c r="C50" s="19"/>
      <c r="D50" s="19"/>
      <c r="E50" s="19"/>
    </row>
    <row r="51" spans="1:5" x14ac:dyDescent="0.3">
      <c r="A51" s="21" t="s">
        <v>73</v>
      </c>
      <c r="B51" s="19">
        <v>16991.22395</v>
      </c>
      <c r="C51" s="19">
        <v>2620.3330000000001</v>
      </c>
      <c r="D51" s="19">
        <v>590</v>
      </c>
      <c r="E51" s="19"/>
    </row>
    <row r="52" spans="1:5" x14ac:dyDescent="0.3">
      <c r="A52" s="21" t="s">
        <v>74</v>
      </c>
      <c r="B52" s="19">
        <v>1020</v>
      </c>
      <c r="C52" s="19"/>
      <c r="D52" s="19"/>
      <c r="E52" s="19"/>
    </row>
    <row r="53" spans="1:5" x14ac:dyDescent="0.3">
      <c r="A53" s="21" t="s">
        <v>75</v>
      </c>
      <c r="B53" s="19">
        <v>177</v>
      </c>
      <c r="C53" s="19"/>
      <c r="D53" s="19">
        <v>-104.2</v>
      </c>
      <c r="E53" s="19"/>
    </row>
    <row r="54" spans="1:5" x14ac:dyDescent="0.3">
      <c r="A54" s="21" t="s">
        <v>76</v>
      </c>
      <c r="B54" s="19">
        <v>992.65499999999997</v>
      </c>
      <c r="C54" s="19">
        <v>615</v>
      </c>
      <c r="D54" s="19">
        <v>377.65499999999997</v>
      </c>
      <c r="E54" s="19"/>
    </row>
    <row r="55" spans="1:5" x14ac:dyDescent="0.3">
      <c r="A55" s="21" t="s">
        <v>77</v>
      </c>
      <c r="B55" s="19">
        <v>412.9</v>
      </c>
      <c r="C55" s="19"/>
      <c r="D55" s="19"/>
      <c r="E55" s="19"/>
    </row>
    <row r="56" spans="1:5" x14ac:dyDescent="0.3">
      <c r="A56" s="21" t="s">
        <v>78</v>
      </c>
      <c r="B56" s="19">
        <v>2530</v>
      </c>
      <c r="C56" s="19"/>
      <c r="D56" s="19"/>
      <c r="E56" s="19"/>
    </row>
    <row r="57" spans="1:5" x14ac:dyDescent="0.3">
      <c r="A57" s="21" t="s">
        <v>79</v>
      </c>
      <c r="B57" s="19">
        <v>243.57298</v>
      </c>
      <c r="C57" s="19">
        <v>235.44327000000001</v>
      </c>
      <c r="D57" s="19"/>
      <c r="E57" s="19"/>
    </row>
    <row r="58" spans="1:5" x14ac:dyDescent="0.3">
      <c r="A58" s="21" t="s">
        <v>80</v>
      </c>
      <c r="B58" s="19">
        <v>714.91085999999996</v>
      </c>
      <c r="C58" s="19">
        <v>575.31398999999999</v>
      </c>
      <c r="D58" s="19"/>
      <c r="E58" s="19"/>
    </row>
    <row r="59" spans="1:5" x14ac:dyDescent="0.3">
      <c r="A59" s="21" t="s">
        <v>81</v>
      </c>
      <c r="B59" s="19">
        <v>30232.040290000001</v>
      </c>
      <c r="C59" s="19">
        <v>16920</v>
      </c>
      <c r="D59" s="19">
        <v>6000</v>
      </c>
      <c r="E59" s="19">
        <v>34.363120000000002</v>
      </c>
    </row>
    <row r="60" spans="1:5" x14ac:dyDescent="0.3">
      <c r="A60" s="21" t="s">
        <v>82</v>
      </c>
      <c r="B60" s="19">
        <v>2475.37</v>
      </c>
      <c r="C60" s="19">
        <v>1793</v>
      </c>
      <c r="D60" s="19">
        <v>503.78</v>
      </c>
      <c r="E60" s="19"/>
    </row>
    <row r="61" spans="1:5" x14ac:dyDescent="0.3">
      <c r="A61" s="21" t="s">
        <v>83</v>
      </c>
      <c r="B61" s="19">
        <v>88294.781629999998</v>
      </c>
      <c r="C61" s="19">
        <v>500</v>
      </c>
      <c r="D61" s="19"/>
      <c r="E61" s="19">
        <v>38</v>
      </c>
    </row>
    <row r="62" spans="1:5" x14ac:dyDescent="0.3">
      <c r="A62" s="21" t="s">
        <v>84</v>
      </c>
      <c r="B62" s="19">
        <v>13300.041800000001</v>
      </c>
      <c r="C62" s="19">
        <v>5037.9647699999996</v>
      </c>
      <c r="D62" s="19">
        <v>1247.5331200000001</v>
      </c>
      <c r="E62" s="19">
        <v>1416.8</v>
      </c>
    </row>
    <row r="63" spans="1:5" x14ac:dyDescent="0.3">
      <c r="A63" s="21" t="s">
        <v>85</v>
      </c>
      <c r="B63" s="19">
        <v>493.39350000000002</v>
      </c>
      <c r="C63" s="19"/>
      <c r="D63" s="19">
        <v>406.3082</v>
      </c>
      <c r="E63" s="19"/>
    </row>
    <row r="64" spans="1:5" x14ac:dyDescent="0.3">
      <c r="A64" s="21" t="s">
        <v>86</v>
      </c>
      <c r="B64" s="19">
        <v>370</v>
      </c>
      <c r="C64" s="19">
        <v>370</v>
      </c>
      <c r="D64" s="19"/>
      <c r="E64" s="19"/>
    </row>
    <row r="65" spans="1:5" x14ac:dyDescent="0.3">
      <c r="A65" s="21" t="s">
        <v>87</v>
      </c>
      <c r="B65" s="19">
        <v>319.66199999999998</v>
      </c>
      <c r="C65" s="19"/>
      <c r="D65" s="19">
        <v>312.762</v>
      </c>
      <c r="E65" s="19"/>
    </row>
    <row r="66" spans="1:5" x14ac:dyDescent="0.3">
      <c r="A66" s="21" t="s">
        <v>88</v>
      </c>
      <c r="B66" s="19">
        <v>46034.824280000001</v>
      </c>
      <c r="C66" s="19">
        <v>2050</v>
      </c>
      <c r="D66" s="19">
        <v>470</v>
      </c>
      <c r="E66" s="19"/>
    </row>
    <row r="67" spans="1:5" x14ac:dyDescent="0.3">
      <c r="A67" s="21" t="s">
        <v>89</v>
      </c>
      <c r="B67" s="19">
        <v>1199.6287400000001</v>
      </c>
      <c r="C67" s="19"/>
      <c r="D67" s="19"/>
      <c r="E67" s="19"/>
    </row>
    <row r="68" spans="1:5" x14ac:dyDescent="0.3">
      <c r="A68" s="23" t="s">
        <v>90</v>
      </c>
      <c r="B68" s="20">
        <v>1067163.6392600001</v>
      </c>
      <c r="C68" s="20">
        <v>55122.804880000003</v>
      </c>
      <c r="D68" s="20">
        <v>12277.819320000001</v>
      </c>
      <c r="E68" s="20">
        <v>121190.12222</v>
      </c>
    </row>
  </sheetData>
  <mergeCells count="29">
    <mergeCell ref="A26:D26"/>
    <mergeCell ref="A27:D27"/>
    <mergeCell ref="A28:D28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29:D29"/>
    <mergeCell ref="A31:A32"/>
    <mergeCell ref="B31:B32"/>
    <mergeCell ref="C31:E3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BreakPreview" zoomScaleNormal="100" zoomScaleSheetLayoutView="100" workbookViewId="0">
      <selection activeCell="B30" sqref="B30"/>
    </sheetView>
  </sheetViews>
  <sheetFormatPr defaultRowHeight="14.4" x14ac:dyDescent="0.3"/>
  <cols>
    <col min="1" max="1" width="38.33203125" customWidth="1"/>
    <col min="2" max="2" width="13.109375" customWidth="1"/>
    <col min="3" max="3" width="13.33203125" customWidth="1"/>
    <col min="4" max="6" width="13.109375" customWidth="1"/>
    <col min="7" max="7" width="13" customWidth="1"/>
    <col min="8" max="8" width="13.44140625" customWidth="1"/>
    <col min="9" max="9" width="13.109375" customWidth="1"/>
    <col min="10" max="10" width="12.6640625" customWidth="1"/>
    <col min="11" max="11" width="11" customWidth="1"/>
    <col min="12" max="12" width="13.77734375" customWidth="1"/>
    <col min="13" max="13" width="13.44140625" customWidth="1"/>
    <col min="14" max="14" width="13.5546875" customWidth="1"/>
    <col min="15" max="15" width="12.88671875" customWidth="1"/>
    <col min="16" max="16" width="10.21875" customWidth="1"/>
  </cols>
  <sheetData>
    <row r="1" spans="1:20" s="29" customFormat="1" ht="15.6" x14ac:dyDescent="0.3">
      <c r="A1" s="43" t="s">
        <v>54</v>
      </c>
      <c r="C1" s="30" t="s">
        <v>13</v>
      </c>
    </row>
    <row r="2" spans="1:20" x14ac:dyDescent="0.3">
      <c r="A2" s="38" t="str">
        <f>TEXT(EndData2,"[$-FC19]ДД.ММ.ГГГ")</f>
        <v>12.07.2018</v>
      </c>
      <c r="B2" s="38">
        <f>A2+1</f>
        <v>43294</v>
      </c>
      <c r="C2" s="44" t="str">
        <f>TEXT(B2,"[$-FC19]ДД.ММ.ГГГ")</f>
        <v>13.07.2018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1445.1666700000001</v>
      </c>
      <c r="K4" s="40">
        <v>192.416</v>
      </c>
      <c r="L4" s="40"/>
      <c r="M4" s="40"/>
      <c r="N4" s="40"/>
      <c r="O4" s="40"/>
      <c r="P4" s="26">
        <v>1637.58267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22288.2</v>
      </c>
      <c r="D5" s="40">
        <v>19116.167000000001</v>
      </c>
      <c r="E5" s="40">
        <v>10213.5</v>
      </c>
      <c r="F5" s="40">
        <v>8493.7999999999993</v>
      </c>
      <c r="G5" s="40">
        <v>22844.833330000001</v>
      </c>
      <c r="H5" s="40">
        <v>6102.3339999999998</v>
      </c>
      <c r="I5" s="40">
        <v>4000</v>
      </c>
      <c r="J5" s="40">
        <v>486.66667000000001</v>
      </c>
      <c r="K5" s="40">
        <v>4671.6729999999998</v>
      </c>
      <c r="L5" s="40">
        <v>40000</v>
      </c>
      <c r="M5" s="40">
        <v>9003</v>
      </c>
      <c r="N5" s="40">
        <v>13368</v>
      </c>
      <c r="O5" s="40">
        <v>40348.061000000002</v>
      </c>
      <c r="P5" s="26">
        <v>200936.23499999999</v>
      </c>
      <c r="Q5" s="27"/>
      <c r="R5" s="27"/>
      <c r="S5" s="27"/>
      <c r="T5" s="27"/>
    </row>
    <row r="6" spans="1:20" ht="27" x14ac:dyDescent="0.3">
      <c r="A6" s="25" t="s">
        <v>33</v>
      </c>
      <c r="B6" s="40">
        <v>1579.972</v>
      </c>
      <c r="C6" s="40">
        <v>150</v>
      </c>
      <c r="D6" s="40">
        <v>75</v>
      </c>
      <c r="E6" s="40"/>
      <c r="F6" s="40"/>
      <c r="G6" s="40">
        <v>75</v>
      </c>
      <c r="H6" s="40"/>
      <c r="I6" s="40">
        <v>1750</v>
      </c>
      <c r="J6" s="40">
        <v>197.53333000000001</v>
      </c>
      <c r="K6" s="40">
        <v>3600</v>
      </c>
      <c r="L6" s="40"/>
      <c r="M6" s="40"/>
      <c r="N6" s="40">
        <v>1527</v>
      </c>
      <c r="O6" s="40"/>
      <c r="P6" s="26">
        <v>8954.50533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58705.799440000003</v>
      </c>
      <c r="C7" s="40">
        <v>66353.958639999997</v>
      </c>
      <c r="D7" s="40">
        <v>26500.875</v>
      </c>
      <c r="E7" s="40">
        <v>14400</v>
      </c>
      <c r="F7" s="40">
        <v>6030.8</v>
      </c>
      <c r="G7" s="40">
        <v>35075.199999999997</v>
      </c>
      <c r="H7" s="40">
        <v>16489.008000000002</v>
      </c>
      <c r="I7" s="40">
        <v>1000</v>
      </c>
      <c r="J7" s="40">
        <v>38744.878640000003</v>
      </c>
      <c r="K7" s="40">
        <v>7496.9</v>
      </c>
      <c r="L7" s="40">
        <v>16222.8</v>
      </c>
      <c r="M7" s="40">
        <v>16411.536</v>
      </c>
      <c r="N7" s="40">
        <v>16348.566000000001</v>
      </c>
      <c r="O7" s="40">
        <v>35143.14114</v>
      </c>
      <c r="P7" s="26">
        <v>354923.46286000003</v>
      </c>
      <c r="Q7" s="27"/>
      <c r="R7" s="27"/>
      <c r="S7" s="27"/>
      <c r="T7" s="27"/>
    </row>
    <row r="8" spans="1:20" ht="106.2" x14ac:dyDescent="0.3">
      <c r="A8" s="25" t="s">
        <v>35</v>
      </c>
      <c r="B8" s="40">
        <v>81154.832590000005</v>
      </c>
      <c r="C8" s="40"/>
      <c r="D8" s="40">
        <v>2934.2878900000001</v>
      </c>
      <c r="E8" s="40"/>
      <c r="F8" s="40"/>
      <c r="G8" s="40"/>
      <c r="H8" s="40">
        <v>489.55500000000001</v>
      </c>
      <c r="I8" s="40"/>
      <c r="J8" s="40"/>
      <c r="K8" s="40">
        <v>1000</v>
      </c>
      <c r="L8" s="40"/>
      <c r="M8" s="40"/>
      <c r="N8" s="40"/>
      <c r="O8" s="40"/>
      <c r="P8" s="26">
        <v>85578.675480000005</v>
      </c>
      <c r="Q8" s="27"/>
      <c r="R8" s="27"/>
      <c r="S8" s="27"/>
      <c r="T8" s="27"/>
    </row>
    <row r="9" spans="1:20" ht="79.8" x14ac:dyDescent="0.3">
      <c r="A9" s="25" t="s">
        <v>36</v>
      </c>
      <c r="B9" s="40"/>
      <c r="C9" s="40">
        <v>4189.75</v>
      </c>
      <c r="D9" s="40">
        <v>643.41700000000003</v>
      </c>
      <c r="E9" s="40">
        <v>441</v>
      </c>
      <c r="F9" s="40">
        <v>162</v>
      </c>
      <c r="G9" s="40">
        <v>633.33333000000005</v>
      </c>
      <c r="H9" s="40">
        <v>160.666</v>
      </c>
      <c r="I9" s="40">
        <v>45</v>
      </c>
      <c r="J9" s="40"/>
      <c r="K9" s="40"/>
      <c r="L9" s="40">
        <v>260.83300000000003</v>
      </c>
      <c r="M9" s="40">
        <v>289.81599999999997</v>
      </c>
      <c r="N9" s="40">
        <v>243.666</v>
      </c>
      <c r="O9" s="40">
        <v>214.5</v>
      </c>
      <c r="P9" s="26">
        <v>7283.9813299999996</v>
      </c>
      <c r="Q9" s="27"/>
      <c r="R9" s="27"/>
      <c r="S9" s="27"/>
      <c r="T9" s="27"/>
    </row>
    <row r="10" spans="1:20" ht="79.8" x14ac:dyDescent="0.3">
      <c r="A10" s="25" t="s">
        <v>37</v>
      </c>
      <c r="B10" s="40">
        <v>372.4</v>
      </c>
      <c r="C10" s="40">
        <v>382.334</v>
      </c>
      <c r="D10" s="40">
        <v>186.084</v>
      </c>
      <c r="E10" s="40">
        <v>79.540000000000006</v>
      </c>
      <c r="F10" s="40">
        <v>276.5</v>
      </c>
      <c r="G10" s="40">
        <v>93.083330000000004</v>
      </c>
      <c r="H10" s="40">
        <v>60.567410000000002</v>
      </c>
      <c r="I10" s="40">
        <v>80</v>
      </c>
      <c r="J10" s="40">
        <v>118.84399999999999</v>
      </c>
      <c r="K10" s="40">
        <v>7.5</v>
      </c>
      <c r="L10" s="40">
        <v>225</v>
      </c>
      <c r="M10" s="40">
        <v>3</v>
      </c>
      <c r="N10" s="40">
        <v>86.064999999999998</v>
      </c>
      <c r="O10" s="40">
        <v>146.87700000000001</v>
      </c>
      <c r="P10" s="26">
        <v>2117.7947399999998</v>
      </c>
      <c r="Q10" s="27"/>
      <c r="R10" s="27"/>
      <c r="S10" s="27"/>
      <c r="T10" s="27"/>
    </row>
    <row r="11" spans="1:20" ht="79.8" x14ac:dyDescent="0.3">
      <c r="A11" s="25" t="s">
        <v>38</v>
      </c>
      <c r="B11" s="40"/>
      <c r="C11" s="40">
        <v>700</v>
      </c>
      <c r="D11" s="40">
        <v>82</v>
      </c>
      <c r="E11" s="40"/>
      <c r="F11" s="40"/>
      <c r="G11" s="40">
        <v>11.5</v>
      </c>
      <c r="H11" s="40">
        <v>123.018</v>
      </c>
      <c r="I11" s="40">
        <v>103</v>
      </c>
      <c r="J11" s="40"/>
      <c r="K11" s="40"/>
      <c r="L11" s="40"/>
      <c r="M11" s="40">
        <v>155.02000000000001</v>
      </c>
      <c r="N11" s="40"/>
      <c r="O11" s="40"/>
      <c r="P11" s="26">
        <v>1174.538</v>
      </c>
      <c r="Q11" s="27"/>
      <c r="R11" s="27"/>
      <c r="S11" s="27"/>
      <c r="T11" s="27"/>
    </row>
    <row r="12" spans="1:20" ht="106.2" x14ac:dyDescent="0.3">
      <c r="A12" s="25" t="s">
        <v>39</v>
      </c>
      <c r="B12" s="40">
        <v>19600.90885</v>
      </c>
      <c r="C12" s="40">
        <v>1904.3098</v>
      </c>
      <c r="D12" s="40">
        <v>184.583</v>
      </c>
      <c r="E12" s="40"/>
      <c r="F12" s="40"/>
      <c r="G12" s="40"/>
      <c r="H12" s="40"/>
      <c r="I12" s="40"/>
      <c r="J12" s="40">
        <v>270</v>
      </c>
      <c r="K12" s="40"/>
      <c r="L12" s="40"/>
      <c r="M12" s="40"/>
      <c r="N12" s="40"/>
      <c r="O12" s="40"/>
      <c r="P12" s="26">
        <v>21959.801650000001</v>
      </c>
      <c r="Q12" s="27"/>
      <c r="R12" s="27"/>
      <c r="S12" s="27"/>
      <c r="T12" s="27"/>
    </row>
    <row r="13" spans="1:20" ht="93" x14ac:dyDescent="0.3">
      <c r="A13" s="25" t="s">
        <v>40</v>
      </c>
      <c r="B13" s="40"/>
      <c r="C13" s="40">
        <v>4414.1369999999997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6">
        <v>4414.1369999999997</v>
      </c>
      <c r="Q13" s="27"/>
      <c r="R13" s="27"/>
      <c r="S13" s="27"/>
      <c r="T13" s="27"/>
    </row>
    <row r="14" spans="1:20" ht="159" x14ac:dyDescent="0.3">
      <c r="A14" s="25" t="s">
        <v>41</v>
      </c>
      <c r="B14" s="40">
        <v>116727.09071999999</v>
      </c>
      <c r="C14" s="40"/>
      <c r="D14" s="40">
        <v>13437.067999999999</v>
      </c>
      <c r="E14" s="40"/>
      <c r="F14" s="40">
        <v>2240</v>
      </c>
      <c r="G14" s="40">
        <v>16199.55098</v>
      </c>
      <c r="H14" s="40"/>
      <c r="I14" s="40">
        <v>635</v>
      </c>
      <c r="J14" s="40"/>
      <c r="K14" s="40"/>
      <c r="L14" s="40"/>
      <c r="M14" s="40">
        <v>7459.2</v>
      </c>
      <c r="N14" s="40"/>
      <c r="O14" s="40">
        <v>8841.1154000000006</v>
      </c>
      <c r="P14" s="26">
        <v>165539.0251</v>
      </c>
      <c r="Q14" s="27"/>
      <c r="R14" s="27"/>
      <c r="S14" s="27"/>
      <c r="T14" s="27"/>
    </row>
    <row r="15" spans="1:20" ht="93" x14ac:dyDescent="0.3">
      <c r="A15" s="25" t="s">
        <v>42</v>
      </c>
      <c r="B15" s="40">
        <v>197.45692</v>
      </c>
      <c r="C15" s="40"/>
      <c r="D15" s="40"/>
      <c r="E15" s="40"/>
      <c r="F15" s="40"/>
      <c r="G15" s="40">
        <v>25</v>
      </c>
      <c r="H15" s="40"/>
      <c r="I15" s="40"/>
      <c r="J15" s="40"/>
      <c r="K15" s="40"/>
      <c r="L15" s="40"/>
      <c r="M15" s="40">
        <v>1327.8</v>
      </c>
      <c r="N15" s="40"/>
      <c r="O15" s="40"/>
      <c r="P15" s="26">
        <v>1550.25692</v>
      </c>
      <c r="Q15" s="27"/>
      <c r="R15" s="27"/>
      <c r="S15" s="27"/>
      <c r="T15" s="27"/>
    </row>
    <row r="16" spans="1:20" ht="132.6" x14ac:dyDescent="0.3">
      <c r="A16" s="25" t="s">
        <v>43</v>
      </c>
      <c r="B16" s="40"/>
      <c r="C16" s="40">
        <v>18.618600000000001</v>
      </c>
      <c r="D16" s="40"/>
      <c r="E16" s="40"/>
      <c r="F16" s="40"/>
      <c r="G16" s="40"/>
      <c r="H16" s="40">
        <v>3.7250000000000001</v>
      </c>
      <c r="I16" s="40"/>
      <c r="J16" s="40">
        <v>3.7250000000000001</v>
      </c>
      <c r="K16" s="40"/>
      <c r="L16" s="40"/>
      <c r="M16" s="40"/>
      <c r="N16" s="40"/>
      <c r="O16" s="40"/>
      <c r="P16" s="26">
        <v>26.0686</v>
      </c>
      <c r="Q16" s="27"/>
      <c r="R16" s="27"/>
      <c r="S16" s="27"/>
      <c r="T16" s="27"/>
    </row>
    <row r="17" spans="1:20" ht="79.8" x14ac:dyDescent="0.3">
      <c r="A17" s="25" t="s">
        <v>44</v>
      </c>
      <c r="B17" s="40">
        <v>300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6">
        <v>300</v>
      </c>
      <c r="Q17" s="27"/>
      <c r="R17" s="27"/>
      <c r="S17" s="27"/>
      <c r="T17" s="27"/>
    </row>
    <row r="18" spans="1:20" ht="119.4" x14ac:dyDescent="0.3">
      <c r="A18" s="25" t="s">
        <v>45</v>
      </c>
      <c r="B18" s="40">
        <v>8159.9110000000001</v>
      </c>
      <c r="C18" s="40"/>
      <c r="D18" s="40">
        <v>302</v>
      </c>
      <c r="E18" s="40"/>
      <c r="F18" s="40">
        <v>135</v>
      </c>
      <c r="G18" s="40">
        <v>326.74700000000001</v>
      </c>
      <c r="H18" s="40">
        <v>55.55</v>
      </c>
      <c r="I18" s="40">
        <v>31</v>
      </c>
      <c r="J18" s="40"/>
      <c r="K18" s="40"/>
      <c r="L18" s="40"/>
      <c r="M18" s="40">
        <v>192.43</v>
      </c>
      <c r="N18" s="40"/>
      <c r="O18" s="40">
        <v>388.86433</v>
      </c>
      <c r="P18" s="26">
        <v>9591.5023299999993</v>
      </c>
      <c r="Q18" s="27"/>
      <c r="R18" s="27"/>
      <c r="S18" s="27"/>
      <c r="T18" s="27"/>
    </row>
    <row r="19" spans="1:20" ht="119.4" x14ac:dyDescent="0.3">
      <c r="A19" s="25" t="s">
        <v>46</v>
      </c>
      <c r="B19" s="40"/>
      <c r="C19" s="40"/>
      <c r="D19" s="40">
        <v>9644.0310000000009</v>
      </c>
      <c r="E19" s="40"/>
      <c r="F19" s="40">
        <v>2825</v>
      </c>
      <c r="G19" s="40">
        <v>4211.8</v>
      </c>
      <c r="H19" s="40">
        <v>2717.75</v>
      </c>
      <c r="I19" s="40">
        <v>1949</v>
      </c>
      <c r="J19" s="40"/>
      <c r="K19" s="40"/>
      <c r="L19" s="40"/>
      <c r="M19" s="40">
        <v>3206.23</v>
      </c>
      <c r="N19" s="40"/>
      <c r="O19" s="40">
        <v>4885.1040000000003</v>
      </c>
      <c r="P19" s="26">
        <v>29438.915000000001</v>
      </c>
      <c r="Q19" s="27"/>
      <c r="R19" s="27"/>
      <c r="S19" s="27"/>
      <c r="T19" s="27"/>
    </row>
    <row r="20" spans="1:20" ht="93" x14ac:dyDescent="0.3">
      <c r="A20" s="25" t="s">
        <v>47</v>
      </c>
      <c r="B20" s="40">
        <v>781.51012000000003</v>
      </c>
      <c r="C20" s="40"/>
      <c r="D20" s="40">
        <v>94.313000000000002</v>
      </c>
      <c r="E20" s="40"/>
      <c r="F20" s="40"/>
      <c r="G20" s="40"/>
      <c r="H20" s="40">
        <v>0.50570000000000004</v>
      </c>
      <c r="I20" s="40"/>
      <c r="J20" s="40"/>
      <c r="K20" s="40"/>
      <c r="L20" s="40"/>
      <c r="M20" s="40"/>
      <c r="N20" s="40"/>
      <c r="O20" s="40"/>
      <c r="P20" s="26">
        <v>876.32881999999995</v>
      </c>
      <c r="Q20" s="27"/>
      <c r="R20" s="27"/>
      <c r="S20" s="27"/>
      <c r="T20" s="27"/>
    </row>
    <row r="21" spans="1:20" ht="79.8" x14ac:dyDescent="0.3">
      <c r="A21" s="25" t="s">
        <v>48</v>
      </c>
      <c r="B21" s="40"/>
      <c r="C21" s="40">
        <v>8055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6">
        <v>8055</v>
      </c>
      <c r="Q21" s="27"/>
      <c r="R21" s="27"/>
      <c r="S21" s="27"/>
      <c r="T21" s="27"/>
    </row>
    <row r="22" spans="1:20" ht="119.4" x14ac:dyDescent="0.3">
      <c r="A22" s="25" t="s">
        <v>49</v>
      </c>
      <c r="B22" s="40">
        <v>1138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6">
        <v>1138</v>
      </c>
      <c r="Q22" s="27"/>
      <c r="R22" s="27"/>
      <c r="S22" s="27"/>
      <c r="T22" s="27"/>
    </row>
    <row r="23" spans="1:20" ht="53.4" x14ac:dyDescent="0.3">
      <c r="A23" s="25" t="s">
        <v>50</v>
      </c>
      <c r="B23" s="40"/>
      <c r="C23" s="40"/>
      <c r="D23" s="40"/>
      <c r="E23" s="40"/>
      <c r="F23" s="40"/>
      <c r="G23" s="40"/>
      <c r="H23" s="40"/>
      <c r="I23" s="40"/>
      <c r="J23" s="40">
        <v>37993</v>
      </c>
      <c r="K23" s="40"/>
      <c r="L23" s="40"/>
      <c r="M23" s="40"/>
      <c r="N23" s="40"/>
      <c r="O23" s="40"/>
      <c r="P23" s="26">
        <v>37993</v>
      </c>
      <c r="Q23" s="27"/>
      <c r="R23" s="27"/>
      <c r="S23" s="27"/>
      <c r="T23" s="27"/>
    </row>
    <row r="24" spans="1:20" ht="40.200000000000003" x14ac:dyDescent="0.3">
      <c r="A24" s="25" t="s">
        <v>51</v>
      </c>
      <c r="B24" s="40"/>
      <c r="C24" s="40">
        <v>713.32500000000005</v>
      </c>
      <c r="D24" s="40">
        <v>138.69999999999999</v>
      </c>
      <c r="E24" s="40">
        <v>297.2</v>
      </c>
      <c r="F24" s="40">
        <v>118.875</v>
      </c>
      <c r="G24" s="40">
        <v>39.625</v>
      </c>
      <c r="H24" s="40">
        <v>79.25</v>
      </c>
      <c r="I24" s="40">
        <v>45.05</v>
      </c>
      <c r="J24" s="40"/>
      <c r="K24" s="40">
        <v>105.45</v>
      </c>
      <c r="L24" s="40">
        <v>296.45</v>
      </c>
      <c r="M24" s="40">
        <v>317.60000000000002</v>
      </c>
      <c r="N24" s="40">
        <v>254.1</v>
      </c>
      <c r="O24" s="40">
        <v>254.1</v>
      </c>
      <c r="P24" s="26">
        <v>2659.7249999999999</v>
      </c>
      <c r="Q24" s="27"/>
      <c r="R24" s="27"/>
      <c r="S24" s="27"/>
      <c r="T24" s="27"/>
    </row>
    <row r="25" spans="1:20" ht="53.4" x14ac:dyDescent="0.3">
      <c r="A25" s="25" t="s">
        <v>52</v>
      </c>
      <c r="B25" s="40">
        <v>580.41774999999996</v>
      </c>
      <c r="C25" s="40"/>
      <c r="D25" s="40"/>
      <c r="E25" s="40"/>
      <c r="F25" s="40">
        <v>2.7450000000000001</v>
      </c>
      <c r="G25" s="40"/>
      <c r="H25" s="40"/>
      <c r="I25" s="40"/>
      <c r="J25" s="40">
        <v>92.063999999999993</v>
      </c>
      <c r="K25" s="40"/>
      <c r="L25" s="40">
        <v>26.306799999999999</v>
      </c>
      <c r="M25" s="40"/>
      <c r="N25" s="40"/>
      <c r="O25" s="40"/>
      <c r="P25" s="26">
        <v>701.53354999999999</v>
      </c>
      <c r="Q25" s="27"/>
      <c r="R25" s="27"/>
      <c r="S25" s="27"/>
      <c r="T25" s="27"/>
    </row>
    <row r="26" spans="1:20" x14ac:dyDescent="0.3">
      <c r="A26" s="33" t="s">
        <v>53</v>
      </c>
      <c r="B26" s="41">
        <v>289298.29939</v>
      </c>
      <c r="C26" s="41">
        <v>109169.63304</v>
      </c>
      <c r="D26" s="41">
        <v>73338.525890000004</v>
      </c>
      <c r="E26" s="41">
        <v>25431.24</v>
      </c>
      <c r="F26" s="41">
        <v>20284.72</v>
      </c>
      <c r="G26" s="41">
        <v>79535.67297</v>
      </c>
      <c r="H26" s="41">
        <v>26281.929110000001</v>
      </c>
      <c r="I26" s="41">
        <v>9638.0499999999993</v>
      </c>
      <c r="J26" s="41">
        <v>79351.87831</v>
      </c>
      <c r="K26" s="41">
        <v>17073.938999999998</v>
      </c>
      <c r="L26" s="41">
        <v>57031.389799999997</v>
      </c>
      <c r="M26" s="41">
        <v>38365.631999999998</v>
      </c>
      <c r="N26" s="41">
        <v>31827.397000000001</v>
      </c>
      <c r="O26" s="41">
        <v>90221.762870000006</v>
      </c>
      <c r="P26" s="26">
        <v>946850.06938</v>
      </c>
      <c r="Q26" s="34"/>
      <c r="R26" s="34"/>
      <c r="S26" s="34"/>
      <c r="T26" s="34"/>
    </row>
    <row r="28" spans="1:20" x14ac:dyDescent="0.3">
      <c r="A28" s="37" t="s">
        <v>30</v>
      </c>
      <c r="B28" s="36">
        <f>Учреждения!B68+'Муниципальные районы'!P26</f>
        <v>2014013.7086400001</v>
      </c>
    </row>
    <row r="29" spans="1:20" ht="32.25" customHeight="1" x14ac:dyDescent="0.3">
      <c r="A29" s="37" t="str">
        <f>CONCATENATE("Остатки бюджетных средств на ",C2,"г.")</f>
        <v>Остатки бюджетных средств на 13.07.2018г.</v>
      </c>
      <c r="B29" s="36">
        <v>3054413.9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2018-07-15T22:28:45Z</dcterms:modified>
</cp:coreProperties>
</file>