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Учреждения!$35:$36</definedName>
    <definedName name="_xlnm.Print_Area" localSheetId="1">'Муниципальные районы'!$A$1:$P$23</definedName>
    <definedName name="_xlnm.Print_Area" localSheetId="0">Учреждения!$A$1:$E$78</definedName>
  </definedNames>
  <calcPr calcId="162913" refMode="R1C1"/>
</workbook>
</file>

<file path=xl/calcChain.xml><?xml version="1.0" encoding="utf-8"?>
<calcChain xmlns="http://schemas.openxmlformats.org/spreadsheetml/2006/main">
  <c r="E33" i="1" l="1"/>
  <c r="E8" i="1" s="1"/>
  <c r="E9" i="1"/>
  <c r="E17" i="1"/>
  <c r="E29" i="1"/>
  <c r="E16" i="1"/>
  <c r="E32" i="1"/>
  <c r="E25" i="1"/>
  <c r="E31" i="1"/>
  <c r="E11" i="1"/>
  <c r="E30" i="1"/>
  <c r="E19" i="1"/>
  <c r="E28" i="1"/>
  <c r="E27" i="1"/>
  <c r="E26" i="1"/>
  <c r="E24" i="1"/>
  <c r="E23" i="1"/>
  <c r="E22" i="1"/>
  <c r="E21" i="1"/>
  <c r="E20" i="1"/>
  <c r="E18" i="1"/>
  <c r="E15" i="1"/>
  <c r="E14" i="1"/>
  <c r="E13" i="1"/>
  <c r="E12" i="1"/>
  <c r="E10" i="1"/>
  <c r="B21" i="2" l="1"/>
  <c r="A2" i="2" l="1"/>
  <c r="B2" i="2" s="1"/>
  <c r="C2" i="2" s="1"/>
  <c r="A22" i="2" s="1"/>
  <c r="H1" i="1" l="1"/>
  <c r="A5" i="1" s="1"/>
  <c r="H2" i="1"/>
  <c r="G1" i="1"/>
  <c r="G2" i="1"/>
  <c r="A2" i="1" l="1"/>
</calcChain>
</file>

<file path=xl/sharedStrings.xml><?xml version="1.0" encoding="utf-8"?>
<sst xmlns="http://schemas.openxmlformats.org/spreadsheetml/2006/main" count="113" uniqueCount="110">
  <si>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</si>
  <si>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</si>
  <si>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</si>
  <si>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</si>
  <si>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</si>
  <si>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</si>
  <si>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</si>
  <si>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</si>
  <si>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</si>
  <si>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</si>
  <si>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</si>
  <si>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</si>
  <si>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</si>
  <si>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</si>
  <si>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</si>
  <si>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</si>
  <si>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</si>
  <si>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</si>
  <si>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</si>
  <si>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</si>
  <si>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</si>
  <si>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</si>
  <si>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</si>
  <si>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</si>
  <si>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</si>
  <si>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</si>
  <si>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</si>
  <si>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</si>
  <si>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</si>
  <si>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</si>
  <si>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</si>
  <si>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</si>
  <si>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</si>
  <si>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</si>
  <si>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</si>
  <si>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</si>
  <si>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</si>
  <si>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</si>
  <si>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</si>
  <si>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</si>
  <si>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</si>
  <si>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</si>
  <si>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</si>
  <si>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Иные межбюджетные трансферты на выполнение работ по капитальному ремонту инженерных сетей отопления в здании филиала №1 МКУК "Пенжинская межпоселенческая централизованная библиотечная система" в с. Манилы Пенжинского района Камчатского края</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</si>
  <si>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</si>
  <si>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Реализация мероприятий по обеспечению жильем молодых семей</t>
  </si>
  <si>
    <t>Всего:</t>
  </si>
  <si>
    <t>02.08.2018</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</si>
  <si>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</si>
  <si>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</si>
  <si>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</si>
  <si>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</si>
  <si>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</si>
  <si>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</si>
  <si>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</si>
  <si>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</si>
  <si>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</si>
  <si>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</si>
  <si>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</si>
  <si>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</si>
  <si>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</si>
  <si>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</si>
  <si>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</si>
  <si>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</si>
  <si>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</si>
  <si>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</si>
  <si>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</si>
  <si>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</si>
  <si>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</si>
  <si>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</si>
  <si>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</si>
  <si>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</si>
  <si>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</si>
  <si>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</si>
  <si>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</si>
  <si>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</si>
  <si>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</si>
  <si>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</si>
  <si>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</si>
  <si>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</si>
  <si>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</si>
  <si>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</si>
  <si>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</si>
  <si>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</si>
  <si>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</si>
  <si>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</si>
  <si>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</si>
  <si>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</si>
  <si>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27.07.2018</t>
  </si>
  <si>
    <t xml:space="preserve">Субсидии бюджетам субъектов Российской Федерации на реализацию мероприятий по устойчивому развитию сельских территорий </t>
  </si>
  <si>
    <t>Единая субвенция бюджетам субъектов Российской Федерации и бюджету г. Байконура</t>
  </si>
  <si>
    <t>Субвенции бюджетам субъектов Российской Федерации на оплату жилищно-коммунальных услуг отдельным категориям граждан</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</si>
  <si>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</si>
  <si>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 xml:space="preserve">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 </t>
  </si>
  <si>
    <t>Субсидия бюджетам субъектов Российской Федерации на поддержку отрасли культуры</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</si>
  <si>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</si>
  <si>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</si>
  <si>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</si>
  <si>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</si>
  <si>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</si>
  <si>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</si>
  <si>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</si>
  <si>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 xml:space="preserve">Субсидии бюджетам субъектов Российской Федерации на реализацию мероприятий по обеспечению жильем молодых семей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</si>
  <si>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</si>
  <si>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</si>
  <si>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</si>
  <si>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</si>
  <si>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Межбюджетные трансферты, передаваемые бюджетам субъектов Российской Федерации на финансовое обеспечение дорожной деятельности</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</si>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</sst>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1" xfId="0" applyNumberFormat="1" applyFont="1" applyFill="1" applyBorder="1" applyAlignment="1">
      <alignment horizontal="left" vertical="center" wrapText="1"/>
    </xf>
    <xf numFmtId="165" fontId="2" fillId="0" borderId="2" xfId="0" applyNumberFormat="1" applyFont="1" applyFill="1" applyBorder="1" applyAlignment="1">
      <alignment horizontal="left" vertical="center" wrapText="1"/>
    </xf>
    <xf numFmtId="165" fontId="2"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Fill="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view="pageBreakPreview" topLeftCell="A25" zoomScaleNormal="100" zoomScaleSheetLayoutView="100" workbookViewId="0">
      <selection activeCell="E6" sqref="E6"/>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7" t="s">
        <v>0</v>
      </c>
      <c r="B1" s="47"/>
      <c r="C1" s="47"/>
      <c r="D1" s="47"/>
      <c r="E1" s="47"/>
      <c r="F1" s="31" t="s">
        <v>88</v>
      </c>
      <c r="G1" s="32" t="str">
        <f>TEXT(F1,"[$-FC19]ДД ММММ")</f>
        <v>27 июля</v>
      </c>
      <c r="H1" s="32" t="str">
        <f>TEXT(F1,"[$-FC19]ДД.ММ.ГГГ \г")</f>
        <v>27.07.2018 г</v>
      </c>
    </row>
    <row r="2" spans="1:9" ht="15.6" x14ac:dyDescent="0.3">
      <c r="A2" s="47" t="str">
        <f>CONCATENATE("с ",G1," по ",G2,"ода")</f>
        <v>с 27 июля по 02 августа 2018 года</v>
      </c>
      <c r="B2" s="47"/>
      <c r="C2" s="47"/>
      <c r="D2" s="47"/>
      <c r="E2" s="47"/>
      <c r="F2" s="31" t="s">
        <v>47</v>
      </c>
      <c r="G2" s="32" t="str">
        <f>TEXT(F2,"[$-FC19]ДД ММММ ГГГ \г")</f>
        <v>02 августа 2018 г</v>
      </c>
      <c r="H2" s="32" t="str">
        <f>TEXT(F2,"[$-FC19]ДД.ММ.ГГГ \г")</f>
        <v>02.08.2018 г</v>
      </c>
      <c r="I2" s="22"/>
    </row>
    <row r="3" spans="1:9" x14ac:dyDescent="0.3">
      <c r="A3" s="1"/>
      <c r="B3" s="2"/>
      <c r="C3" s="2"/>
      <c r="D3" s="2"/>
      <c r="E3" s="3"/>
    </row>
    <row r="4" spans="1:9" x14ac:dyDescent="0.3">
      <c r="A4" s="4"/>
      <c r="B4" s="5"/>
      <c r="C4" s="5"/>
      <c r="D4" s="6"/>
      <c r="E4" s="7" t="s">
        <v>1</v>
      </c>
    </row>
    <row r="5" spans="1:9" x14ac:dyDescent="0.3">
      <c r="A5" s="48" t="str">
        <f>CONCATENATE("Остатки средств на ",H1,".")</f>
        <v>Остатки средств на 27.07.2018 г.</v>
      </c>
      <c r="B5" s="49"/>
      <c r="C5" s="49"/>
      <c r="D5" s="50"/>
      <c r="E5" s="8">
        <v>2934804.8</v>
      </c>
      <c r="F5" s="22"/>
    </row>
    <row r="6" spans="1:9" x14ac:dyDescent="0.3">
      <c r="A6" s="10"/>
      <c r="B6" s="11"/>
      <c r="C6" s="11"/>
      <c r="D6" s="11"/>
      <c r="E6" s="12"/>
    </row>
    <row r="7" spans="1:9" x14ac:dyDescent="0.3">
      <c r="A7" s="60" t="s">
        <v>2</v>
      </c>
      <c r="B7" s="46"/>
      <c r="C7" s="46"/>
      <c r="D7" s="46"/>
      <c r="E7" s="13"/>
    </row>
    <row r="8" spans="1:9" x14ac:dyDescent="0.3">
      <c r="A8" s="61" t="s">
        <v>3</v>
      </c>
      <c r="B8" s="46"/>
      <c r="C8" s="46"/>
      <c r="D8" s="46"/>
      <c r="E8" s="9">
        <f>E33-E9</f>
        <v>763502.28607000015</v>
      </c>
    </row>
    <row r="9" spans="1:9" x14ac:dyDescent="0.3">
      <c r="A9" s="45" t="s">
        <v>4</v>
      </c>
      <c r="B9" s="46"/>
      <c r="C9" s="46"/>
      <c r="D9" s="46"/>
      <c r="E9" s="14">
        <f>SUM(E10:E32)</f>
        <v>278107.39999999997</v>
      </c>
    </row>
    <row r="10" spans="1:9" ht="28.8" customHeight="1" x14ac:dyDescent="0.3">
      <c r="A10" s="45" t="s">
        <v>89</v>
      </c>
      <c r="B10" s="46"/>
      <c r="C10" s="46"/>
      <c r="D10" s="46"/>
      <c r="E10" s="14">
        <f>2118.1</f>
        <v>2118.1</v>
      </c>
    </row>
    <row r="11" spans="1:9" x14ac:dyDescent="0.3">
      <c r="A11" s="45" t="s">
        <v>90</v>
      </c>
      <c r="B11" s="46"/>
      <c r="C11" s="46"/>
      <c r="D11" s="46"/>
      <c r="E11" s="14">
        <f>901.2+1442.8+1601.1+73.5</f>
        <v>4018.6</v>
      </c>
    </row>
    <row r="12" spans="1:9" ht="29.4" customHeight="1" x14ac:dyDescent="0.3">
      <c r="A12" s="45" t="s">
        <v>91</v>
      </c>
      <c r="B12" s="46"/>
      <c r="C12" s="46"/>
      <c r="D12" s="46"/>
      <c r="E12" s="14">
        <f>0.1</f>
        <v>0.1</v>
      </c>
    </row>
    <row r="13" spans="1:9" ht="30" customHeight="1" x14ac:dyDescent="0.3">
      <c r="A13" s="45" t="s">
        <v>92</v>
      </c>
      <c r="B13" s="46"/>
      <c r="C13" s="46"/>
      <c r="D13" s="46"/>
      <c r="E13" s="14">
        <f>-85.9-69.7</f>
        <v>-155.60000000000002</v>
      </c>
    </row>
    <row r="14" spans="1:9" ht="72" customHeight="1" x14ac:dyDescent="0.3">
      <c r="A14" s="45" t="s">
        <v>93</v>
      </c>
      <c r="B14" s="46"/>
      <c r="C14" s="46"/>
      <c r="D14" s="46"/>
      <c r="E14" s="14">
        <f>-98-11.9</f>
        <v>-109.9</v>
      </c>
    </row>
    <row r="15" spans="1:9" x14ac:dyDescent="0.3">
      <c r="A15" s="45" t="s">
        <v>94</v>
      </c>
      <c r="B15" s="46"/>
      <c r="C15" s="46"/>
      <c r="D15" s="46"/>
      <c r="E15" s="14">
        <f>50</f>
        <v>50</v>
      </c>
    </row>
    <row r="16" spans="1:9" ht="28.2" customHeight="1" x14ac:dyDescent="0.3">
      <c r="A16" s="45" t="s">
        <v>95</v>
      </c>
      <c r="B16" s="46"/>
      <c r="C16" s="46"/>
      <c r="D16" s="46"/>
      <c r="E16" s="14">
        <f>473+149.7+51.2+87.3+69.6</f>
        <v>830.80000000000007</v>
      </c>
    </row>
    <row r="17" spans="1:5" ht="31.8" customHeight="1" x14ac:dyDescent="0.3">
      <c r="A17" s="45" t="s">
        <v>96</v>
      </c>
      <c r="B17" s="46"/>
      <c r="C17" s="46"/>
      <c r="D17" s="46"/>
      <c r="E17" s="14">
        <f>407.9+2573.2+27+20.6+31.4</f>
        <v>3060.1</v>
      </c>
    </row>
    <row r="18" spans="1:5" ht="45" customHeight="1" x14ac:dyDescent="0.3">
      <c r="A18" s="45" t="s">
        <v>97</v>
      </c>
      <c r="B18" s="46"/>
      <c r="C18" s="46"/>
      <c r="D18" s="46"/>
      <c r="E18" s="14">
        <f>83.4</f>
        <v>83.4</v>
      </c>
    </row>
    <row r="19" spans="1:5" ht="29.4" customHeight="1" x14ac:dyDescent="0.3">
      <c r="A19" s="45" t="s">
        <v>98</v>
      </c>
      <c r="B19" s="46"/>
      <c r="C19" s="46"/>
      <c r="D19" s="46"/>
      <c r="E19" s="14">
        <f>405.2+1076.6+405.2</f>
        <v>1887</v>
      </c>
    </row>
    <row r="20" spans="1:5" ht="45.6" customHeight="1" x14ac:dyDescent="0.3">
      <c r="A20" s="45" t="s">
        <v>99</v>
      </c>
      <c r="B20" s="46"/>
      <c r="C20" s="46"/>
      <c r="D20" s="46"/>
      <c r="E20" s="14">
        <f>7455</f>
        <v>7455</v>
      </c>
    </row>
    <row r="21" spans="1:5" ht="27.6" customHeight="1" x14ac:dyDescent="0.3">
      <c r="A21" s="45" t="s">
        <v>100</v>
      </c>
      <c r="B21" s="46"/>
      <c r="C21" s="46"/>
      <c r="D21" s="46"/>
      <c r="E21" s="14">
        <f>62069.7</f>
        <v>62069.7</v>
      </c>
    </row>
    <row r="22" spans="1:5" ht="28.8" customHeight="1" x14ac:dyDescent="0.3">
      <c r="A22" s="45" t="s">
        <v>101</v>
      </c>
      <c r="B22" s="46"/>
      <c r="C22" s="46"/>
      <c r="D22" s="46"/>
      <c r="E22" s="14">
        <f>96117.3</f>
        <v>96117.3</v>
      </c>
    </row>
    <row r="23" spans="1:5" x14ac:dyDescent="0.3">
      <c r="A23" s="45" t="s">
        <v>102</v>
      </c>
      <c r="B23" s="46"/>
      <c r="C23" s="46"/>
      <c r="D23" s="46"/>
      <c r="E23" s="14">
        <f>851.4</f>
        <v>851.4</v>
      </c>
    </row>
    <row r="24" spans="1:5" ht="57.6" customHeight="1" x14ac:dyDescent="0.3">
      <c r="A24" s="45" t="s">
        <v>103</v>
      </c>
      <c r="B24" s="46"/>
      <c r="C24" s="46"/>
      <c r="D24" s="46"/>
      <c r="E24" s="14">
        <f>114.8</f>
        <v>114.8</v>
      </c>
    </row>
    <row r="25" spans="1:5" ht="28.2" customHeight="1" x14ac:dyDescent="0.3">
      <c r="A25" s="45" t="s">
        <v>104</v>
      </c>
      <c r="B25" s="46"/>
      <c r="C25" s="46"/>
      <c r="D25" s="46"/>
      <c r="E25" s="14">
        <f>549.8+209.9</f>
        <v>759.69999999999993</v>
      </c>
    </row>
    <row r="26" spans="1:5" ht="41.4" customHeight="1" x14ac:dyDescent="0.3">
      <c r="A26" s="45" t="s">
        <v>105</v>
      </c>
      <c r="B26" s="46"/>
      <c r="C26" s="46"/>
      <c r="D26" s="46"/>
      <c r="E26" s="14">
        <f>25.8</f>
        <v>25.8</v>
      </c>
    </row>
    <row r="27" spans="1:5" ht="44.4" customHeight="1" x14ac:dyDescent="0.3">
      <c r="A27" s="45" t="s">
        <v>106</v>
      </c>
      <c r="B27" s="46"/>
      <c r="C27" s="46"/>
      <c r="D27" s="46"/>
      <c r="E27" s="14">
        <f>99.8</f>
        <v>99.8</v>
      </c>
    </row>
    <row r="28" spans="1:5" ht="26.4" customHeight="1" x14ac:dyDescent="0.3">
      <c r="A28" s="45" t="s">
        <v>107</v>
      </c>
      <c r="B28" s="46"/>
      <c r="C28" s="46"/>
      <c r="D28" s="46"/>
      <c r="E28" s="14">
        <f>60541</f>
        <v>60541</v>
      </c>
    </row>
    <row r="29" spans="1:5" ht="28.8" customHeight="1" x14ac:dyDescent="0.3">
      <c r="A29" s="45" t="s">
        <v>108</v>
      </c>
      <c r="B29" s="46"/>
      <c r="C29" s="46"/>
      <c r="D29" s="46"/>
      <c r="E29" s="14">
        <f>9000+27520</f>
        <v>36520</v>
      </c>
    </row>
    <row r="30" spans="1:5" ht="30.6" customHeight="1" x14ac:dyDescent="0.3">
      <c r="A30" s="45" t="s">
        <v>89</v>
      </c>
      <c r="B30" s="46"/>
      <c r="C30" s="46"/>
      <c r="D30" s="46"/>
      <c r="E30" s="14">
        <f>1721.6</f>
        <v>1721.6</v>
      </c>
    </row>
    <row r="31" spans="1:5" ht="28.2" customHeight="1" x14ac:dyDescent="0.3">
      <c r="A31" s="45" t="s">
        <v>109</v>
      </c>
      <c r="B31" s="46"/>
      <c r="C31" s="46"/>
      <c r="D31" s="46"/>
      <c r="E31" s="14">
        <f>-1.3</f>
        <v>-1.3</v>
      </c>
    </row>
    <row r="32" spans="1:5" x14ac:dyDescent="0.3">
      <c r="A32" s="45" t="s">
        <v>94</v>
      </c>
      <c r="B32" s="46"/>
      <c r="C32" s="46"/>
      <c r="D32" s="46"/>
      <c r="E32" s="14">
        <f>50</f>
        <v>50</v>
      </c>
    </row>
    <row r="33" spans="1:5" x14ac:dyDescent="0.3">
      <c r="A33" s="51" t="s">
        <v>5</v>
      </c>
      <c r="B33" s="52"/>
      <c r="C33" s="52"/>
      <c r="D33" s="53"/>
      <c r="E33" s="13">
        <f>'Муниципальные районы'!B22-Учреждения!E5+'Муниципальные районы'!B21</f>
        <v>1041609.6860700001</v>
      </c>
    </row>
    <row r="34" spans="1:5" x14ac:dyDescent="0.3">
      <c r="A34" s="15"/>
      <c r="B34" s="16"/>
      <c r="C34" s="16"/>
      <c r="D34" s="6"/>
      <c r="E34" s="17"/>
    </row>
    <row r="35" spans="1:5" x14ac:dyDescent="0.3">
      <c r="A35" s="54" t="s">
        <v>14</v>
      </c>
      <c r="B35" s="56" t="s">
        <v>6</v>
      </c>
      <c r="C35" s="57" t="s">
        <v>7</v>
      </c>
      <c r="D35" s="58"/>
      <c r="E35" s="59"/>
    </row>
    <row r="36" spans="1:5" ht="82.8" x14ac:dyDescent="0.3">
      <c r="A36" s="55"/>
      <c r="B36" s="56"/>
      <c r="C36" s="18" t="s">
        <v>8</v>
      </c>
      <c r="D36" s="18" t="s">
        <v>9</v>
      </c>
      <c r="E36" s="18" t="s">
        <v>10</v>
      </c>
    </row>
    <row r="37" spans="1:5" x14ac:dyDescent="0.3">
      <c r="A37" s="21" t="s">
        <v>48</v>
      </c>
      <c r="B37" s="19">
        <v>10720.677460000001</v>
      </c>
      <c r="C37" s="19">
        <v>8635.9219499999999</v>
      </c>
      <c r="D37" s="19">
        <v>2004.00584</v>
      </c>
      <c r="E37" s="19"/>
    </row>
    <row r="38" spans="1:5" x14ac:dyDescent="0.3">
      <c r="A38" s="21" t="s">
        <v>49</v>
      </c>
      <c r="B38" s="19">
        <v>4400</v>
      </c>
      <c r="C38" s="19">
        <v>3200</v>
      </c>
      <c r="D38" s="19">
        <v>800</v>
      </c>
      <c r="E38" s="19"/>
    </row>
    <row r="39" spans="1:5" x14ac:dyDescent="0.3">
      <c r="A39" s="21" t="s">
        <v>50</v>
      </c>
      <c r="B39" s="19">
        <v>134745.02210999999</v>
      </c>
      <c r="C39" s="19">
        <v>5314.4470600000004</v>
      </c>
      <c r="D39" s="19">
        <v>1319.44301</v>
      </c>
      <c r="E39" s="19"/>
    </row>
    <row r="40" spans="1:5" ht="27.6" x14ac:dyDescent="0.3">
      <c r="A40" s="21" t="s">
        <v>51</v>
      </c>
      <c r="B40" s="19">
        <v>6441.7547999999997</v>
      </c>
      <c r="C40" s="19">
        <v>2443.9711699999998</v>
      </c>
      <c r="D40" s="19">
        <v>414.65098999999998</v>
      </c>
      <c r="E40" s="19">
        <v>2973.8385600000001</v>
      </c>
    </row>
    <row r="41" spans="1:5" x14ac:dyDescent="0.3">
      <c r="A41" s="21" t="s">
        <v>52</v>
      </c>
      <c r="B41" s="19">
        <v>94.855999999999995</v>
      </c>
      <c r="C41" s="19"/>
      <c r="D41" s="19"/>
      <c r="E41" s="19"/>
    </row>
    <row r="42" spans="1:5" x14ac:dyDescent="0.3">
      <c r="A42" s="21" t="s">
        <v>53</v>
      </c>
      <c r="B42" s="19">
        <v>700.02909999999997</v>
      </c>
      <c r="C42" s="19">
        <v>700</v>
      </c>
      <c r="D42" s="19"/>
      <c r="E42" s="19"/>
    </row>
    <row r="43" spans="1:5" ht="27.6" x14ac:dyDescent="0.3">
      <c r="A43" s="21" t="s">
        <v>54</v>
      </c>
      <c r="B43" s="19">
        <v>25992.434140000001</v>
      </c>
      <c r="C43" s="19">
        <v>3000</v>
      </c>
      <c r="D43" s="19"/>
      <c r="E43" s="19">
        <v>5613.9256500000001</v>
      </c>
    </row>
    <row r="44" spans="1:5" x14ac:dyDescent="0.3">
      <c r="A44" s="21" t="s">
        <v>55</v>
      </c>
      <c r="B44" s="19">
        <v>9053.0190000000002</v>
      </c>
      <c r="C44" s="19">
        <v>5650</v>
      </c>
      <c r="D44" s="19">
        <v>1698.5</v>
      </c>
      <c r="E44" s="19"/>
    </row>
    <row r="45" spans="1:5" x14ac:dyDescent="0.3">
      <c r="A45" s="21" t="s">
        <v>56</v>
      </c>
      <c r="B45" s="19">
        <v>162850.70791999999</v>
      </c>
      <c r="C45" s="19">
        <v>6150</v>
      </c>
      <c r="D45" s="19">
        <v>2550</v>
      </c>
      <c r="E45" s="19">
        <v>5000</v>
      </c>
    </row>
    <row r="46" spans="1:5" x14ac:dyDescent="0.3">
      <c r="A46" s="21" t="s">
        <v>57</v>
      </c>
      <c r="B46" s="19">
        <v>125152.36</v>
      </c>
      <c r="C46" s="19">
        <v>50.308</v>
      </c>
      <c r="D46" s="19">
        <v>14.43094</v>
      </c>
      <c r="E46" s="19">
        <v>120.88338</v>
      </c>
    </row>
    <row r="47" spans="1:5" x14ac:dyDescent="0.3">
      <c r="A47" s="21" t="s">
        <v>58</v>
      </c>
      <c r="B47" s="19">
        <v>333316.98293</v>
      </c>
      <c r="C47" s="19">
        <v>13835.64882</v>
      </c>
      <c r="D47" s="19">
        <v>4854.9537799999998</v>
      </c>
      <c r="E47" s="19">
        <v>9911.6301800000001</v>
      </c>
    </row>
    <row r="48" spans="1:5" x14ac:dyDescent="0.3">
      <c r="A48" s="21" t="s">
        <v>59</v>
      </c>
      <c r="B48" s="19">
        <v>173854.41334999999</v>
      </c>
      <c r="C48" s="19">
        <v>17732.236870000001</v>
      </c>
      <c r="D48" s="19">
        <v>5148.6313600000003</v>
      </c>
      <c r="E48" s="19">
        <v>115734.07343</v>
      </c>
    </row>
    <row r="49" spans="1:5" x14ac:dyDescent="0.3">
      <c r="A49" s="21" t="s">
        <v>60</v>
      </c>
      <c r="B49" s="19">
        <v>45150.906000000003</v>
      </c>
      <c r="C49" s="19">
        <v>3145</v>
      </c>
      <c r="D49" s="19">
        <v>748.3</v>
      </c>
      <c r="E49" s="19"/>
    </row>
    <row r="50" spans="1:5" ht="27.6" x14ac:dyDescent="0.3">
      <c r="A50" s="21" t="s">
        <v>61</v>
      </c>
      <c r="B50" s="19">
        <v>52452.663679999998</v>
      </c>
      <c r="C50" s="19">
        <v>31500</v>
      </c>
      <c r="D50" s="19">
        <v>15261.25094</v>
      </c>
      <c r="E50" s="19"/>
    </row>
    <row r="51" spans="1:5" x14ac:dyDescent="0.3">
      <c r="A51" s="21" t="s">
        <v>62</v>
      </c>
      <c r="B51" s="19">
        <v>5579.7197999999999</v>
      </c>
      <c r="C51" s="19">
        <v>670</v>
      </c>
      <c r="D51" s="19">
        <v>241</v>
      </c>
      <c r="E51" s="19"/>
    </row>
    <row r="52" spans="1:5" x14ac:dyDescent="0.3">
      <c r="A52" s="21" t="s">
        <v>63</v>
      </c>
      <c r="B52" s="19">
        <v>8269.3898000000008</v>
      </c>
      <c r="C52" s="19">
        <v>2015.3037300000001</v>
      </c>
      <c r="D52" s="19">
        <v>1136.1084599999999</v>
      </c>
      <c r="E52" s="19"/>
    </row>
    <row r="53" spans="1:5" x14ac:dyDescent="0.3">
      <c r="A53" s="21" t="s">
        <v>64</v>
      </c>
      <c r="B53" s="19">
        <v>1938.1896099999999</v>
      </c>
      <c r="C53" s="19">
        <v>1248.87536</v>
      </c>
      <c r="D53" s="19">
        <v>577.95641999999998</v>
      </c>
      <c r="E53" s="19"/>
    </row>
    <row r="54" spans="1:5" x14ac:dyDescent="0.3">
      <c r="A54" s="21" t="s">
        <v>65</v>
      </c>
      <c r="B54" s="19">
        <v>772.67439000000002</v>
      </c>
      <c r="C54" s="19">
        <v>355</v>
      </c>
      <c r="D54" s="19"/>
      <c r="E54" s="19"/>
    </row>
    <row r="55" spans="1:5" ht="27.6" x14ac:dyDescent="0.3">
      <c r="A55" s="21" t="s">
        <v>66</v>
      </c>
      <c r="B55" s="19">
        <v>22188.731500000002</v>
      </c>
      <c r="C55" s="19">
        <v>11318.683000000001</v>
      </c>
      <c r="D55" s="19">
        <v>3509.1</v>
      </c>
      <c r="E55" s="19">
        <v>6511.6720400000004</v>
      </c>
    </row>
    <row r="56" spans="1:5" x14ac:dyDescent="0.3">
      <c r="A56" s="21" t="s">
        <v>67</v>
      </c>
      <c r="B56" s="19">
        <v>32.68</v>
      </c>
      <c r="C56" s="19"/>
      <c r="D56" s="19"/>
      <c r="E56" s="19"/>
    </row>
    <row r="57" spans="1:5" x14ac:dyDescent="0.3">
      <c r="A57" s="21" t="s">
        <v>68</v>
      </c>
      <c r="B57" s="19">
        <v>101708.25128</v>
      </c>
      <c r="C57" s="19">
        <v>4200</v>
      </c>
      <c r="D57" s="19">
        <v>1250</v>
      </c>
      <c r="E57" s="19"/>
    </row>
    <row r="58" spans="1:5" x14ac:dyDescent="0.3">
      <c r="A58" s="21" t="s">
        <v>69</v>
      </c>
      <c r="B58" s="19">
        <v>7797.3075799999997</v>
      </c>
      <c r="C58" s="19">
        <v>4530.8525499999996</v>
      </c>
      <c r="D58" s="19">
        <v>1005.04651</v>
      </c>
      <c r="E58" s="19"/>
    </row>
    <row r="59" spans="1:5" x14ac:dyDescent="0.3">
      <c r="A59" s="21" t="s">
        <v>70</v>
      </c>
      <c r="B59" s="19">
        <v>921.83299999999997</v>
      </c>
      <c r="C59" s="19">
        <v>791.83299999999997</v>
      </c>
      <c r="D59" s="19"/>
      <c r="E59" s="19"/>
    </row>
    <row r="60" spans="1:5" x14ac:dyDescent="0.3">
      <c r="A60" s="21" t="s">
        <v>71</v>
      </c>
      <c r="B60" s="19">
        <v>383.62452000000002</v>
      </c>
      <c r="C60" s="19">
        <v>310.10000000000002</v>
      </c>
      <c r="D60" s="19"/>
      <c r="E60" s="19"/>
    </row>
    <row r="61" spans="1:5" x14ac:dyDescent="0.3">
      <c r="A61" s="21" t="s">
        <v>72</v>
      </c>
      <c r="B61" s="19">
        <v>783.70835999999997</v>
      </c>
      <c r="C61" s="19">
        <v>467.10507000000001</v>
      </c>
      <c r="D61" s="19">
        <v>256.13585</v>
      </c>
      <c r="E61" s="19"/>
    </row>
    <row r="62" spans="1:5" x14ac:dyDescent="0.3">
      <c r="A62" s="21" t="s">
        <v>73</v>
      </c>
      <c r="B62" s="19">
        <v>1206</v>
      </c>
      <c r="C62" s="19">
        <v>950</v>
      </c>
      <c r="D62" s="19">
        <v>199</v>
      </c>
      <c r="E62" s="19"/>
    </row>
    <row r="63" spans="1:5" x14ac:dyDescent="0.3">
      <c r="A63" s="21" t="s">
        <v>74</v>
      </c>
      <c r="B63" s="19">
        <v>2108.5988000000002</v>
      </c>
      <c r="C63" s="19">
        <v>1528.49866</v>
      </c>
      <c r="D63" s="19">
        <v>564.91494</v>
      </c>
      <c r="E63" s="19"/>
    </row>
    <row r="64" spans="1:5" x14ac:dyDescent="0.3">
      <c r="A64" s="21" t="s">
        <v>75</v>
      </c>
      <c r="B64" s="19">
        <v>494561.16855</v>
      </c>
      <c r="C64" s="19">
        <v>1850</v>
      </c>
      <c r="D64" s="19">
        <v>1039</v>
      </c>
      <c r="E64" s="19"/>
    </row>
    <row r="65" spans="1:5" ht="27.6" x14ac:dyDescent="0.3">
      <c r="A65" s="21" t="s">
        <v>76</v>
      </c>
      <c r="B65" s="19">
        <v>151.09752</v>
      </c>
      <c r="C65" s="19">
        <v>71.844589999999997</v>
      </c>
      <c r="D65" s="19">
        <v>67.625870000000006</v>
      </c>
      <c r="E65" s="19"/>
    </row>
    <row r="66" spans="1:5" x14ac:dyDescent="0.3">
      <c r="A66" s="21" t="s">
        <v>77</v>
      </c>
      <c r="B66" s="19">
        <v>1883.2959000000001</v>
      </c>
      <c r="C66" s="19">
        <v>1067.94</v>
      </c>
      <c r="D66" s="19">
        <v>428.71</v>
      </c>
      <c r="E66" s="19"/>
    </row>
    <row r="67" spans="1:5" x14ac:dyDescent="0.3">
      <c r="A67" s="21" t="s">
        <v>78</v>
      </c>
      <c r="B67" s="19">
        <v>32186.4951</v>
      </c>
      <c r="C67" s="19">
        <v>1659.83447</v>
      </c>
      <c r="D67" s="19">
        <v>375.42012999999997</v>
      </c>
      <c r="E67" s="19"/>
    </row>
    <row r="68" spans="1:5" x14ac:dyDescent="0.3">
      <c r="A68" s="21" t="s">
        <v>79</v>
      </c>
      <c r="B68" s="19">
        <v>42543.55515</v>
      </c>
      <c r="C68" s="19">
        <v>16498.31769</v>
      </c>
      <c r="D68" s="19">
        <v>4880.9733500000002</v>
      </c>
      <c r="E68" s="19"/>
    </row>
    <row r="69" spans="1:5" x14ac:dyDescent="0.3">
      <c r="A69" s="21" t="s">
        <v>80</v>
      </c>
      <c r="B69" s="19">
        <v>4654.6390000000001</v>
      </c>
      <c r="C69" s="19"/>
      <c r="D69" s="19"/>
      <c r="E69" s="19"/>
    </row>
    <row r="70" spans="1:5" x14ac:dyDescent="0.3">
      <c r="A70" s="21" t="s">
        <v>81</v>
      </c>
      <c r="B70" s="19">
        <v>1254.04</v>
      </c>
      <c r="C70" s="19">
        <v>760</v>
      </c>
      <c r="D70" s="19">
        <v>322</v>
      </c>
      <c r="E70" s="19"/>
    </row>
    <row r="71" spans="1:5" x14ac:dyDescent="0.3">
      <c r="A71" s="21" t="s">
        <v>82</v>
      </c>
      <c r="B71" s="19">
        <v>2042.9693</v>
      </c>
      <c r="C71" s="19">
        <v>1654.37</v>
      </c>
      <c r="D71" s="19">
        <v>388.59930000000003</v>
      </c>
      <c r="E71" s="19"/>
    </row>
    <row r="72" spans="1:5" x14ac:dyDescent="0.3">
      <c r="A72" s="21" t="s">
        <v>83</v>
      </c>
      <c r="B72" s="19">
        <v>1150.54</v>
      </c>
      <c r="C72" s="19"/>
      <c r="D72" s="19"/>
      <c r="E72" s="19"/>
    </row>
    <row r="73" spans="1:5" x14ac:dyDescent="0.3">
      <c r="A73" s="21" t="s">
        <v>84</v>
      </c>
      <c r="B73" s="19">
        <v>371.19373999999999</v>
      </c>
      <c r="C73" s="19"/>
      <c r="D73" s="19"/>
      <c r="E73" s="19"/>
    </row>
    <row r="74" spans="1:5" x14ac:dyDescent="0.3">
      <c r="A74" s="21" t="s">
        <v>85</v>
      </c>
      <c r="B74" s="19">
        <v>540.80399999999997</v>
      </c>
      <c r="C74" s="19">
        <v>455.91514999999998</v>
      </c>
      <c r="D74" s="19">
        <v>81.082059999999998</v>
      </c>
      <c r="E74" s="19"/>
    </row>
    <row r="75" spans="1:5" x14ac:dyDescent="0.3">
      <c r="A75" s="21" t="s">
        <v>86</v>
      </c>
      <c r="B75" s="19">
        <v>961.41700000000003</v>
      </c>
      <c r="C75" s="19">
        <v>700</v>
      </c>
      <c r="D75" s="19">
        <v>166.417</v>
      </c>
      <c r="E75" s="19"/>
    </row>
    <row r="76" spans="1:5" x14ac:dyDescent="0.3">
      <c r="A76" s="23" t="s">
        <v>87</v>
      </c>
      <c r="B76" s="20">
        <v>1820917.7503899999</v>
      </c>
      <c r="C76" s="20">
        <v>154462.00714</v>
      </c>
      <c r="D76" s="20">
        <v>51303.25675</v>
      </c>
      <c r="E76" s="20">
        <v>145866.02324000001</v>
      </c>
    </row>
  </sheetData>
  <mergeCells count="33">
    <mergeCell ref="A1:E1"/>
    <mergeCell ref="A2:E2"/>
    <mergeCell ref="A5:D5"/>
    <mergeCell ref="A33:D33"/>
    <mergeCell ref="A35:A36"/>
    <mergeCell ref="B35:B36"/>
    <mergeCell ref="C35:E35"/>
    <mergeCell ref="A7:D7"/>
    <mergeCell ref="A8:D8"/>
    <mergeCell ref="A9:D9"/>
    <mergeCell ref="A10:D10"/>
    <mergeCell ref="A11:D11"/>
    <mergeCell ref="A12:D12"/>
    <mergeCell ref="A14:D14"/>
    <mergeCell ref="A13:D13"/>
    <mergeCell ref="A15:D15"/>
    <mergeCell ref="A16:D16"/>
    <mergeCell ref="A17:D17"/>
    <mergeCell ref="A18:D18"/>
    <mergeCell ref="A19:D19"/>
    <mergeCell ref="A20:D20"/>
    <mergeCell ref="A21:D21"/>
    <mergeCell ref="A22:D22"/>
    <mergeCell ref="A23:D23"/>
    <mergeCell ref="A24:D24"/>
    <mergeCell ref="A25:D25"/>
    <mergeCell ref="A31:D31"/>
    <mergeCell ref="A32:D32"/>
    <mergeCell ref="A26:D26"/>
    <mergeCell ref="A27:D27"/>
    <mergeCell ref="A28:D28"/>
    <mergeCell ref="A29:D29"/>
    <mergeCell ref="A30:D30"/>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view="pageBreakPreview" topLeftCell="A16" zoomScale="85" zoomScaleNormal="100" zoomScaleSheetLayoutView="85" workbookViewId="0">
      <selection activeCell="B23" sqref="B23"/>
    </sheetView>
  </sheetViews>
  <sheetFormatPr defaultRowHeight="14.4" x14ac:dyDescent="0.3"/>
  <cols>
    <col min="1" max="1" width="38.33203125" customWidth="1"/>
    <col min="2" max="2" width="13.109375" customWidth="1"/>
    <col min="3" max="3" width="13.33203125" customWidth="1"/>
    <col min="4" max="4" width="13.5546875" customWidth="1"/>
    <col min="5" max="5" width="13.109375" customWidth="1"/>
    <col min="6" max="6" width="12.77734375" customWidth="1"/>
    <col min="7" max="7" width="13.21875" customWidth="1"/>
    <col min="8" max="8" width="13.109375" customWidth="1"/>
    <col min="9" max="9" width="13" customWidth="1"/>
    <col min="10" max="10" width="12.6640625" customWidth="1"/>
    <col min="11" max="11" width="11" customWidth="1"/>
    <col min="12" max="12" width="12.88671875" customWidth="1"/>
    <col min="13" max="13" width="13" customWidth="1"/>
    <col min="14" max="14" width="12.77734375" customWidth="1"/>
    <col min="15" max="15" width="13.33203125" customWidth="1"/>
    <col min="16" max="16" width="9.77734375" customWidth="1"/>
  </cols>
  <sheetData>
    <row r="1" spans="1:20" s="29" customFormat="1" ht="15.6" x14ac:dyDescent="0.3">
      <c r="A1" s="43" t="s">
        <v>47</v>
      </c>
      <c r="C1" s="30" t="s">
        <v>13</v>
      </c>
    </row>
    <row r="2" spans="1:20" x14ac:dyDescent="0.3">
      <c r="A2" s="38" t="str">
        <f>TEXT(EndData2,"[$-FC19]ДД.ММ.ГГГ")</f>
        <v>02.08.2018</v>
      </c>
      <c r="B2" s="38">
        <f>A2+1</f>
        <v>43315</v>
      </c>
      <c r="C2" s="44" t="str">
        <f>TEXT(B2,"[$-FC19]ДД.ММ.ГГГ")</f>
        <v>03.08.2018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106.2" x14ac:dyDescent="0.3">
      <c r="A4" s="25" t="s">
        <v>31</v>
      </c>
      <c r="B4" s="40">
        <v>21296.817279999999</v>
      </c>
      <c r="C4" s="40"/>
      <c r="D4" s="40"/>
      <c r="E4" s="40"/>
      <c r="F4" s="40"/>
      <c r="G4" s="40"/>
      <c r="H4" s="40"/>
      <c r="I4" s="40">
        <v>46.5</v>
      </c>
      <c r="J4" s="40"/>
      <c r="K4" s="40">
        <v>102.64695</v>
      </c>
      <c r="L4" s="40"/>
      <c r="M4" s="40"/>
      <c r="N4" s="40"/>
      <c r="O4" s="40"/>
      <c r="P4" s="26">
        <v>21445.964230000001</v>
      </c>
      <c r="Q4" s="27"/>
      <c r="R4" s="27"/>
      <c r="S4" s="27"/>
      <c r="T4" s="27"/>
    </row>
    <row r="5" spans="1:20" ht="40.200000000000003" x14ac:dyDescent="0.3">
      <c r="A5" s="25" t="s">
        <v>32</v>
      </c>
      <c r="B5" s="40"/>
      <c r="C5" s="40">
        <v>553.03169000000003</v>
      </c>
      <c r="D5" s="40"/>
      <c r="E5" s="40"/>
      <c r="F5" s="40"/>
      <c r="G5" s="40"/>
      <c r="H5" s="40"/>
      <c r="I5" s="40"/>
      <c r="J5" s="40"/>
      <c r="K5" s="40">
        <v>4794.0775800000001</v>
      </c>
      <c r="L5" s="40"/>
      <c r="M5" s="40"/>
      <c r="N5" s="40"/>
      <c r="O5" s="40"/>
      <c r="P5" s="26">
        <v>5347.1092699999999</v>
      </c>
      <c r="Q5" s="27"/>
      <c r="R5" s="27"/>
      <c r="S5" s="27"/>
      <c r="T5" s="27"/>
    </row>
    <row r="6" spans="1:20" ht="79.8" x14ac:dyDescent="0.3">
      <c r="A6" s="25" t="s">
        <v>33</v>
      </c>
      <c r="B6" s="40">
        <v>119.2</v>
      </c>
      <c r="C6" s="40">
        <v>238</v>
      </c>
      <c r="D6" s="40"/>
      <c r="E6" s="40"/>
      <c r="F6" s="40"/>
      <c r="G6" s="40"/>
      <c r="H6" s="40">
        <v>4.0999999999999996</v>
      </c>
      <c r="I6" s="40"/>
      <c r="J6" s="40">
        <v>0.16600000000000001</v>
      </c>
      <c r="K6" s="40">
        <v>3.1080000000000001</v>
      </c>
      <c r="L6" s="40"/>
      <c r="M6" s="40"/>
      <c r="N6" s="40">
        <v>12.3</v>
      </c>
      <c r="O6" s="40"/>
      <c r="P6" s="26">
        <v>376.87400000000002</v>
      </c>
      <c r="Q6" s="27"/>
      <c r="R6" s="27"/>
      <c r="S6" s="27"/>
      <c r="T6" s="27"/>
    </row>
    <row r="7" spans="1:20" ht="53.4" x14ac:dyDescent="0.3">
      <c r="A7" s="25" t="s">
        <v>34</v>
      </c>
      <c r="B7" s="40">
        <v>392.33800000000002</v>
      </c>
      <c r="C7" s="40">
        <v>300</v>
      </c>
      <c r="D7" s="40">
        <v>250</v>
      </c>
      <c r="E7" s="40">
        <v>123.65</v>
      </c>
      <c r="F7" s="40">
        <v>80</v>
      </c>
      <c r="G7" s="40">
        <v>300</v>
      </c>
      <c r="H7" s="40">
        <v>49.835999999999999</v>
      </c>
      <c r="I7" s="40">
        <v>22.75</v>
      </c>
      <c r="J7" s="40">
        <v>413.084</v>
      </c>
      <c r="K7" s="40">
        <v>83.787000000000006</v>
      </c>
      <c r="L7" s="40">
        <v>234.12488999999999</v>
      </c>
      <c r="M7" s="40">
        <v>80</v>
      </c>
      <c r="N7" s="40">
        <v>5.76</v>
      </c>
      <c r="O7" s="40">
        <v>69.777000000000001</v>
      </c>
      <c r="P7" s="26">
        <v>2405.10689</v>
      </c>
      <c r="Q7" s="27"/>
      <c r="R7" s="27"/>
      <c r="S7" s="27"/>
      <c r="T7" s="27"/>
    </row>
    <row r="8" spans="1:20" ht="79.8" x14ac:dyDescent="0.3">
      <c r="A8" s="25" t="s">
        <v>35</v>
      </c>
      <c r="B8" s="40">
        <v>355.93</v>
      </c>
      <c r="C8" s="40">
        <v>147.5</v>
      </c>
      <c r="D8" s="40">
        <v>220</v>
      </c>
      <c r="E8" s="40">
        <v>75.707999999999998</v>
      </c>
      <c r="F8" s="40"/>
      <c r="G8" s="40">
        <v>122</v>
      </c>
      <c r="H8" s="40"/>
      <c r="I8" s="40">
        <v>58.75</v>
      </c>
      <c r="J8" s="40">
        <v>0.42</v>
      </c>
      <c r="K8" s="40">
        <v>40.268999999999998</v>
      </c>
      <c r="L8" s="40">
        <v>40</v>
      </c>
      <c r="M8" s="40">
        <v>40</v>
      </c>
      <c r="N8" s="40"/>
      <c r="O8" s="40">
        <v>35.389000000000003</v>
      </c>
      <c r="P8" s="26">
        <v>1135.9659999999999</v>
      </c>
      <c r="Q8" s="27"/>
      <c r="R8" s="27"/>
      <c r="S8" s="27"/>
      <c r="T8" s="27"/>
    </row>
    <row r="9" spans="1:20" ht="79.8" x14ac:dyDescent="0.3">
      <c r="A9" s="25" t="s">
        <v>36</v>
      </c>
      <c r="B9" s="40">
        <v>191.69163</v>
      </c>
      <c r="C9" s="40">
        <v>171.333</v>
      </c>
      <c r="D9" s="40"/>
      <c r="E9" s="40"/>
      <c r="F9" s="40"/>
      <c r="G9" s="40">
        <v>18.754000000000001</v>
      </c>
      <c r="H9" s="40"/>
      <c r="I9" s="40"/>
      <c r="J9" s="40">
        <v>37.5</v>
      </c>
      <c r="K9" s="40"/>
      <c r="L9" s="40"/>
      <c r="M9" s="40">
        <v>9.5</v>
      </c>
      <c r="N9" s="40"/>
      <c r="O9" s="40"/>
      <c r="P9" s="26">
        <v>428.77863000000002</v>
      </c>
      <c r="Q9" s="27"/>
      <c r="R9" s="27"/>
      <c r="S9" s="27"/>
      <c r="T9" s="27"/>
    </row>
    <row r="10" spans="1:20" ht="317.39999999999998" x14ac:dyDescent="0.3">
      <c r="A10" s="25" t="s">
        <v>37</v>
      </c>
      <c r="B10" s="40">
        <v>13550</v>
      </c>
      <c r="C10" s="40">
        <v>11820.73029</v>
      </c>
      <c r="D10" s="40">
        <v>2350</v>
      </c>
      <c r="E10" s="40">
        <v>1970</v>
      </c>
      <c r="F10" s="40">
        <v>116</v>
      </c>
      <c r="G10" s="40">
        <v>2760</v>
      </c>
      <c r="H10" s="40">
        <v>855.61800000000005</v>
      </c>
      <c r="I10" s="40">
        <v>108</v>
      </c>
      <c r="J10" s="40">
        <v>4100</v>
      </c>
      <c r="K10" s="40">
        <v>1644.1669999999999</v>
      </c>
      <c r="L10" s="40">
        <v>1700</v>
      </c>
      <c r="M10" s="40">
        <v>1426.8</v>
      </c>
      <c r="N10" s="40">
        <v>1600</v>
      </c>
      <c r="O10" s="40">
        <v>1332.325</v>
      </c>
      <c r="P10" s="26">
        <v>45333.640290000003</v>
      </c>
      <c r="Q10" s="27"/>
      <c r="R10" s="27"/>
      <c r="S10" s="27"/>
      <c r="T10" s="27"/>
    </row>
    <row r="11" spans="1:20" ht="132.6" x14ac:dyDescent="0.3">
      <c r="A11" s="25" t="s">
        <v>38</v>
      </c>
      <c r="B11" s="40"/>
      <c r="C11" s="40">
        <v>18.618600000000001</v>
      </c>
      <c r="D11" s="40"/>
      <c r="E11" s="40"/>
      <c r="F11" s="40"/>
      <c r="G11" s="40"/>
      <c r="H11" s="40"/>
      <c r="I11" s="40"/>
      <c r="J11" s="40">
        <v>3.7250000000000001</v>
      </c>
      <c r="K11" s="40"/>
      <c r="L11" s="40"/>
      <c r="M11" s="40"/>
      <c r="N11" s="40"/>
      <c r="O11" s="40"/>
      <c r="P11" s="26">
        <v>22.343599999999999</v>
      </c>
      <c r="Q11" s="27"/>
      <c r="R11" s="27"/>
      <c r="S11" s="27"/>
      <c r="T11" s="27"/>
    </row>
    <row r="12" spans="1:20" ht="66.599999999999994" x14ac:dyDescent="0.3">
      <c r="A12" s="25" t="s">
        <v>39</v>
      </c>
      <c r="B12" s="40">
        <v>33319.092170000004</v>
      </c>
      <c r="C12" s="40">
        <v>2806.1950000000002</v>
      </c>
      <c r="D12" s="40">
        <v>2097.5830000000001</v>
      </c>
      <c r="E12" s="40">
        <v>1413</v>
      </c>
      <c r="F12" s="40">
        <v>142.4</v>
      </c>
      <c r="G12" s="40">
        <v>1200</v>
      </c>
      <c r="H12" s="40">
        <v>176.755</v>
      </c>
      <c r="I12" s="40">
        <v>65</v>
      </c>
      <c r="J12" s="40">
        <v>348.86128000000002</v>
      </c>
      <c r="K12" s="40">
        <v>779.33299999999997</v>
      </c>
      <c r="L12" s="40">
        <v>700</v>
      </c>
      <c r="M12" s="40">
        <v>600</v>
      </c>
      <c r="N12" s="40">
        <v>713.69068000000004</v>
      </c>
      <c r="O12" s="40">
        <v>930.38</v>
      </c>
      <c r="P12" s="26">
        <v>45292.290130000001</v>
      </c>
      <c r="Q12" s="27"/>
      <c r="R12" s="27"/>
      <c r="S12" s="27"/>
      <c r="T12" s="27"/>
    </row>
    <row r="13" spans="1:20" ht="66.599999999999994" x14ac:dyDescent="0.3">
      <c r="A13" s="25" t="s">
        <v>40</v>
      </c>
      <c r="B13" s="40">
        <v>1549.3484599999999</v>
      </c>
      <c r="C13" s="40">
        <v>500</v>
      </c>
      <c r="D13" s="40"/>
      <c r="E13" s="40"/>
      <c r="F13" s="40"/>
      <c r="G13" s="40">
        <v>241.458</v>
      </c>
      <c r="H13" s="40"/>
      <c r="I13" s="40"/>
      <c r="J13" s="40">
        <v>640.11753999999996</v>
      </c>
      <c r="K13" s="40">
        <v>100</v>
      </c>
      <c r="L13" s="40"/>
      <c r="M13" s="40">
        <v>160</v>
      </c>
      <c r="N13" s="40">
        <v>196.6</v>
      </c>
      <c r="O13" s="40"/>
      <c r="P13" s="26">
        <v>3387.5239999999999</v>
      </c>
      <c r="Q13" s="27"/>
      <c r="R13" s="27"/>
      <c r="S13" s="27"/>
      <c r="T13" s="27"/>
    </row>
    <row r="14" spans="1:20" ht="79.8" x14ac:dyDescent="0.3">
      <c r="A14" s="25" t="s">
        <v>41</v>
      </c>
      <c r="B14" s="40">
        <v>430.70510000000002</v>
      </c>
      <c r="C14" s="40"/>
      <c r="D14" s="40"/>
      <c r="E14" s="40"/>
      <c r="F14" s="40"/>
      <c r="G14" s="40"/>
      <c r="H14" s="40"/>
      <c r="I14" s="40"/>
      <c r="J14" s="40"/>
      <c r="K14" s="40"/>
      <c r="L14" s="40"/>
      <c r="M14" s="40"/>
      <c r="N14" s="40"/>
      <c r="O14" s="40"/>
      <c r="P14" s="26">
        <v>430.70510000000002</v>
      </c>
      <c r="Q14" s="27"/>
      <c r="R14" s="27"/>
      <c r="S14" s="27"/>
      <c r="T14" s="27"/>
    </row>
    <row r="15" spans="1:20" ht="172.2" x14ac:dyDescent="0.3">
      <c r="A15" s="25" t="s">
        <v>42</v>
      </c>
      <c r="B15" s="40">
        <v>361.5</v>
      </c>
      <c r="C15" s="40">
        <v>425</v>
      </c>
      <c r="D15" s="40"/>
      <c r="E15" s="40"/>
      <c r="F15" s="40"/>
      <c r="G15" s="40"/>
      <c r="H15" s="40"/>
      <c r="I15" s="40"/>
      <c r="J15" s="40">
        <v>59.716000000000001</v>
      </c>
      <c r="K15" s="40"/>
      <c r="L15" s="40"/>
      <c r="M15" s="40"/>
      <c r="N15" s="40"/>
      <c r="O15" s="40"/>
      <c r="P15" s="26">
        <v>846.21600000000001</v>
      </c>
      <c r="Q15" s="27"/>
      <c r="R15" s="27"/>
      <c r="S15" s="27"/>
      <c r="T15" s="27"/>
    </row>
    <row r="16" spans="1:20" ht="93" x14ac:dyDescent="0.3">
      <c r="A16" s="25" t="s">
        <v>43</v>
      </c>
      <c r="B16" s="40"/>
      <c r="C16" s="40"/>
      <c r="D16" s="40"/>
      <c r="E16" s="40"/>
      <c r="F16" s="40"/>
      <c r="G16" s="40"/>
      <c r="H16" s="40"/>
      <c r="I16" s="40"/>
      <c r="J16" s="40"/>
      <c r="K16" s="40"/>
      <c r="L16" s="40"/>
      <c r="M16" s="40"/>
      <c r="N16" s="40"/>
      <c r="O16" s="40">
        <v>380</v>
      </c>
      <c r="P16" s="26">
        <v>380</v>
      </c>
      <c r="Q16" s="27"/>
      <c r="R16" s="27"/>
      <c r="S16" s="27"/>
      <c r="T16" s="27"/>
    </row>
    <row r="17" spans="1:20" ht="53.4" x14ac:dyDescent="0.3">
      <c r="A17" s="25" t="s">
        <v>44</v>
      </c>
      <c r="B17" s="40"/>
      <c r="C17" s="40">
        <v>1250.81728</v>
      </c>
      <c r="D17" s="40"/>
      <c r="E17" s="40"/>
      <c r="F17" s="40"/>
      <c r="G17" s="40"/>
      <c r="H17" s="40"/>
      <c r="I17" s="40"/>
      <c r="J17" s="40"/>
      <c r="K17" s="40"/>
      <c r="L17" s="40"/>
      <c r="M17" s="40"/>
      <c r="N17" s="40"/>
      <c r="O17" s="40"/>
      <c r="P17" s="26">
        <v>1250.81728</v>
      </c>
      <c r="Q17" s="27"/>
      <c r="R17" s="27"/>
      <c r="S17" s="27"/>
      <c r="T17" s="27"/>
    </row>
    <row r="18" spans="1:20" ht="27" x14ac:dyDescent="0.3">
      <c r="A18" s="25" t="s">
        <v>45</v>
      </c>
      <c r="B18" s="40">
        <v>2.5999999999999998E-4</v>
      </c>
      <c r="C18" s="40"/>
      <c r="D18" s="40"/>
      <c r="E18" s="40"/>
      <c r="F18" s="40"/>
      <c r="G18" s="40"/>
      <c r="H18" s="40"/>
      <c r="I18" s="40"/>
      <c r="J18" s="40"/>
      <c r="K18" s="40"/>
      <c r="L18" s="40"/>
      <c r="M18" s="40"/>
      <c r="N18" s="40"/>
      <c r="O18" s="40"/>
      <c r="P18" s="26">
        <v>2.5999999999999998E-4</v>
      </c>
      <c r="Q18" s="27"/>
      <c r="R18" s="27"/>
      <c r="S18" s="27"/>
      <c r="T18" s="27"/>
    </row>
    <row r="19" spans="1:20" x14ac:dyDescent="0.3">
      <c r="A19" s="33" t="s">
        <v>46</v>
      </c>
      <c r="B19" s="41">
        <v>71566.622900000002</v>
      </c>
      <c r="C19" s="41">
        <v>18231.225859999999</v>
      </c>
      <c r="D19" s="41">
        <v>4917.5829999999996</v>
      </c>
      <c r="E19" s="41">
        <v>3582.3580000000002</v>
      </c>
      <c r="F19" s="41">
        <v>338.4</v>
      </c>
      <c r="G19" s="41">
        <v>4642.2120000000004</v>
      </c>
      <c r="H19" s="41">
        <v>1086.309</v>
      </c>
      <c r="I19" s="41">
        <v>301</v>
      </c>
      <c r="J19" s="41">
        <v>5603.5898200000001</v>
      </c>
      <c r="K19" s="41">
        <v>7547.3885300000002</v>
      </c>
      <c r="L19" s="41">
        <v>2674.1248900000001</v>
      </c>
      <c r="M19" s="41">
        <v>2316.3000000000002</v>
      </c>
      <c r="N19" s="41">
        <v>2528.35068</v>
      </c>
      <c r="O19" s="41">
        <v>2747.8710000000001</v>
      </c>
      <c r="P19" s="26">
        <v>128083.33568</v>
      </c>
      <c r="Q19" s="34"/>
      <c r="R19" s="34"/>
      <c r="S19" s="34"/>
      <c r="T19" s="34"/>
    </row>
    <row r="21" spans="1:20" x14ac:dyDescent="0.3">
      <c r="A21" s="37" t="s">
        <v>30</v>
      </c>
      <c r="B21" s="36">
        <f>Учреждения!B76+'Муниципальные районы'!P19</f>
        <v>1949001.08607</v>
      </c>
    </row>
    <row r="22" spans="1:20" ht="32.25" customHeight="1" x14ac:dyDescent="0.3">
      <c r="A22" s="37" t="str">
        <f>CONCATENATE("Остатки бюджетных средств на ",C2,"г.")</f>
        <v>Остатки бюджетных средств на 03.08.2018г.</v>
      </c>
      <c r="B22" s="36">
        <v>2027413.4</v>
      </c>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2018-08-07T22:45:01Z</dcterms:modified>
</cp:coreProperties>
</file>