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Учреждения!$29:$30</definedName>
    <definedName name="_xlnm.Print_Area" localSheetId="1">'Муниципальные районы'!$A$1:$P$28</definedName>
    <definedName name="_xlnm.Print_Area" localSheetId="0">Учреждения!$A$1:$E$68</definedName>
  </definedNames>
  <calcPr calcId="162913" refMode="R1C1"/>
</workbook>
</file>

<file path=xl/calcChain.xml><?xml version="1.0" encoding="utf-8"?>
<calcChain xmlns="http://schemas.openxmlformats.org/spreadsheetml/2006/main">
  <c r="E27" i="1" l="1"/>
  <c r="E8" i="1" s="1"/>
  <c r="E9" i="1"/>
  <c r="E14" i="1"/>
  <c r="E26" i="1"/>
  <c r="E25" i="1"/>
  <c r="E13" i="1"/>
  <c r="E24" i="1"/>
  <c r="E16" i="1"/>
  <c r="E23" i="1"/>
  <c r="E22" i="1"/>
  <c r="E21" i="1"/>
  <c r="E20" i="1"/>
  <c r="E19" i="1"/>
  <c r="E18" i="1"/>
  <c r="E17" i="1"/>
  <c r="E15" i="1"/>
  <c r="E12" i="1"/>
  <c r="E11" i="1"/>
  <c r="E10" i="1"/>
  <c r="B26" i="2"/>
  <c r="A2" i="2" l="1"/>
  <c r="B2" i="2" s="1"/>
  <c r="C2" i="2" s="1"/>
  <c r="A27" i="2" s="1"/>
  <c r="H1" i="1" l="1"/>
  <c r="A5" i="1" s="1"/>
  <c r="H2" i="1"/>
  <c r="G1" i="1"/>
  <c r="G2" i="1"/>
  <c r="A2" i="1" l="1"/>
</calcChain>
</file>

<file path=xl/sharedStrings.xml><?xml version="1.0" encoding="utf-8"?>
<sst xmlns="http://schemas.openxmlformats.org/spreadsheetml/2006/main" count="108" uniqueCount="107">
  <si>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</si>
  <si>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</si>
  <si>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</si>
  <si>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</si>
  <si>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</si>
  <si>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</si>
  <si>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</si>
  <si>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</si>
  <si>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</si>
  <si>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</si>
  <si>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</si>
  <si>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</si>
  <si>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</si>
  <si>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</si>
  <si>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</si>
  <si>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</si>
  <si>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</si>
  <si>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</si>
  <si>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</si>
  <si>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</si>
  <si>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</si>
  <si>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</si>
  <si>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</si>
  <si>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</si>
  <si>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</si>
  <si>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</si>
  <si>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</si>
  <si>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</si>
  <si>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</si>
  <si>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</si>
  <si>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</si>
  <si>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</si>
  <si>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</si>
  <si>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</si>
  <si>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</si>
  <si>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</si>
  <si>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</si>
  <si>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</si>
  <si>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</si>
  <si>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</si>
  <si>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</si>
  <si>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</si>
  <si>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</si>
  <si>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</si>
  <si>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</si>
  <si>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</si>
  <si>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</si>
  <si>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</si>
  <si>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Иные межбюджетные трансферты на оснащение муниципальных образовательных организаций в Камчатском крае автоматическими приборами погодного регулирования, а также оборудованием для комфортного пребывания детей в муниципальных образовательных организациях в Камчатском крае в межотопительный период</t>
  </si>
  <si>
    <t>Расходы, связанные с особым режимом безопасного функционирования закрытых административно-территориальных образований</t>
  </si>
  <si>
    <t>Выплата единовременного пособия при всех формах устройства детей, лишенных родительского попечения, в семью</t>
  </si>
  <si>
    <t>09.08.2018</t>
  </si>
  <si>
    <t>Законодательное Собрание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</si>
  <si>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</si>
  <si>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</si>
  <si>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</si>
  <si>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</si>
  <si>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</si>
  <si>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</si>
  <si>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</si>
  <si>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</si>
  <si>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</si>
  <si>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</si>
  <si>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</si>
  <si>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</si>
  <si>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</si>
  <si>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</si>
  <si>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</si>
  <si>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</si>
  <si>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</si>
  <si>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</si>
  <si>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</si>
  <si>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</si>
  <si>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</si>
  <si>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</si>
  <si>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</si>
  <si>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</si>
  <si>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</si>
  <si>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</si>
  <si>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</si>
  <si>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</si>
  <si>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</si>
  <si>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</si>
  <si>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</si>
  <si>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</si>
  <si>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</si>
  <si>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</si>
  <si>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ИТОГО</t>
  </si>
  <si>
    <t>03.08.2018</t>
  </si>
  <si>
    <t>3</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</si>
  <si>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</si>
  <si>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Субсидия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</si>
  <si>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</si>
  <si>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</si>
  <si>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</si>
  <si>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Дотации бюджетам субъектов Российской Федерации на выравнивание бюджетной обеспеченности</t>
  </si>
  <si>
    <t>Единая субвенция бюджетам субъектов Российской Федерации и бюджету г. Байконура</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</si>
  <si>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</si>
  <si>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</si>
  <si>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</si>
  <si>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 xml:space="preserve">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 </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</si>
  <si>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</si>
  <si>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</si>
  <si>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</si>
  <si>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</si>
  <si>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 xml:space="preserve">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внутригородских муниципальных образований городов федерального значения </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</si>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</sst>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view="pageBreakPreview" zoomScaleNormal="100" zoomScaleSheetLayoutView="100" workbookViewId="0">
      <selection activeCell="E28" sqref="E28"/>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88</v>
      </c>
      <c r="G1" s="32" t="str">
        <f>TEXT(F1,"[$-FC19]ДД ММММ")</f>
        <v>03 августа</v>
      </c>
      <c r="H1" s="32" t="str">
        <f>TEXT(F1,"[$-FC19]ДД.ММ.ГГГ \г")</f>
        <v>03.08.2018 г</v>
      </c>
    </row>
    <row r="2" spans="1:9" ht="15.6" x14ac:dyDescent="0.3">
      <c r="A2" s="45" t="str">
        <f>CONCATENATE("с ",G1," по ",G2,"ода")</f>
        <v>с 03 августа по 09 августа 2018 года</v>
      </c>
      <c r="B2" s="45"/>
      <c r="C2" s="45"/>
      <c r="D2" s="45"/>
      <c r="E2" s="45"/>
      <c r="F2" s="31" t="s">
        <v>51</v>
      </c>
      <c r="G2" s="32" t="str">
        <f>TEXT(F2,"[$-FC19]ДД ММММ ГГГ \г")</f>
        <v>09 августа 2018 г</v>
      </c>
      <c r="H2" s="32" t="str">
        <f>TEXT(F2,"[$-FC19]ДД.ММ.ГГГ \г")</f>
        <v>09.08.2018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03.08.2018 г.</v>
      </c>
      <c r="B5" s="47"/>
      <c r="C5" s="47"/>
      <c r="D5" s="48"/>
      <c r="E5" s="8">
        <v>2027413.4</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E27-E9</f>
        <v>255931.1097199996</v>
      </c>
    </row>
    <row r="9" spans="1:9" x14ac:dyDescent="0.3">
      <c r="A9" s="57" t="s">
        <v>4</v>
      </c>
      <c r="B9" s="56"/>
      <c r="C9" s="56"/>
      <c r="D9" s="56"/>
      <c r="E9" s="14">
        <f>SUM(E10:E26)</f>
        <v>3350728.1300000004</v>
      </c>
    </row>
    <row r="10" spans="1:9" ht="58.2" customHeight="1" x14ac:dyDescent="0.3">
      <c r="A10" s="57" t="s">
        <v>90</v>
      </c>
      <c r="B10" s="56"/>
      <c r="C10" s="56"/>
      <c r="D10" s="56"/>
      <c r="E10" s="14">
        <f>0.2</f>
        <v>0.2</v>
      </c>
    </row>
    <row r="11" spans="1:9" x14ac:dyDescent="0.3">
      <c r="A11" s="57" t="s">
        <v>91</v>
      </c>
      <c r="B11" s="56"/>
      <c r="C11" s="56"/>
      <c r="D11" s="56"/>
      <c r="E11" s="14">
        <f>50</f>
        <v>50</v>
      </c>
    </row>
    <row r="12" spans="1:9" ht="43.2" customHeight="1" x14ac:dyDescent="0.3">
      <c r="A12" s="57" t="s">
        <v>92</v>
      </c>
      <c r="B12" s="56"/>
      <c r="C12" s="56"/>
      <c r="D12" s="56"/>
      <c r="E12" s="14">
        <f>30.3</f>
        <v>30.3</v>
      </c>
    </row>
    <row r="13" spans="1:9" ht="27.6" customHeight="1" x14ac:dyDescent="0.3">
      <c r="A13" s="57" t="s">
        <v>93</v>
      </c>
      <c r="B13" s="56"/>
      <c r="C13" s="56"/>
      <c r="D13" s="56"/>
      <c r="E13" s="14">
        <f>21.7+1294.1+490.1+666.6+892.3</f>
        <v>3364.8</v>
      </c>
    </row>
    <row r="14" spans="1:9" ht="25.8" customHeight="1" x14ac:dyDescent="0.3">
      <c r="A14" s="57" t="s">
        <v>94</v>
      </c>
      <c r="B14" s="56"/>
      <c r="C14" s="56"/>
      <c r="D14" s="56"/>
      <c r="E14" s="14">
        <f>4995.6+12836.2+1608.2+70.8+448.4</f>
        <v>19959.200000000004</v>
      </c>
    </row>
    <row r="15" spans="1:9" x14ac:dyDescent="0.3">
      <c r="A15" s="57" t="s">
        <v>95</v>
      </c>
      <c r="B15" s="56"/>
      <c r="C15" s="56"/>
      <c r="D15" s="56"/>
      <c r="E15" s="14">
        <f>3279808.1</f>
        <v>3279808.1</v>
      </c>
    </row>
    <row r="16" spans="1:9" x14ac:dyDescent="0.3">
      <c r="A16" s="57" t="s">
        <v>96</v>
      </c>
      <c r="B16" s="56"/>
      <c r="C16" s="56"/>
      <c r="D16" s="56"/>
      <c r="E16" s="14">
        <f>2.2+42.4+728.5+6.2</f>
        <v>779.30000000000007</v>
      </c>
    </row>
    <row r="17" spans="1:5" ht="30" customHeight="1" x14ac:dyDescent="0.3">
      <c r="A17" s="57" t="s">
        <v>97</v>
      </c>
      <c r="B17" s="56"/>
      <c r="C17" s="56"/>
      <c r="D17" s="56"/>
      <c r="E17" s="14">
        <f>1593.7</f>
        <v>1593.7</v>
      </c>
    </row>
    <row r="18" spans="1:5" ht="29.4" customHeight="1" x14ac:dyDescent="0.3">
      <c r="A18" s="57" t="s">
        <v>98</v>
      </c>
      <c r="B18" s="56"/>
      <c r="C18" s="56"/>
      <c r="D18" s="56"/>
      <c r="E18" s="14">
        <f>37993</f>
        <v>37993</v>
      </c>
    </row>
    <row r="19" spans="1:5" ht="28.8" customHeight="1" x14ac:dyDescent="0.3">
      <c r="A19" s="57" t="s">
        <v>99</v>
      </c>
      <c r="B19" s="56"/>
      <c r="C19" s="56"/>
      <c r="D19" s="56"/>
      <c r="E19" s="14">
        <f>8.33</f>
        <v>8.33</v>
      </c>
    </row>
    <row r="20" spans="1:5" ht="26.4" customHeight="1" x14ac:dyDescent="0.3">
      <c r="A20" s="57" t="s">
        <v>100</v>
      </c>
      <c r="B20" s="56"/>
      <c r="C20" s="56"/>
      <c r="D20" s="56"/>
      <c r="E20" s="14">
        <f>-4.7</f>
        <v>-4.7</v>
      </c>
    </row>
    <row r="21" spans="1:5" ht="27" customHeight="1" x14ac:dyDescent="0.3">
      <c r="A21" s="57" t="s">
        <v>101</v>
      </c>
      <c r="B21" s="56"/>
      <c r="C21" s="56"/>
      <c r="D21" s="56"/>
      <c r="E21" s="14">
        <f>26.3</f>
        <v>26.3</v>
      </c>
    </row>
    <row r="22" spans="1:5" ht="27.6" customHeight="1" x14ac:dyDescent="0.3">
      <c r="A22" s="57" t="s">
        <v>102</v>
      </c>
      <c r="B22" s="56"/>
      <c r="C22" s="56"/>
      <c r="D22" s="56"/>
      <c r="E22" s="14">
        <f>6280.2</f>
        <v>6280.2</v>
      </c>
    </row>
    <row r="23" spans="1:5" ht="28.8" customHeight="1" x14ac:dyDescent="0.3">
      <c r="A23" s="57" t="s">
        <v>103</v>
      </c>
      <c r="B23" s="56"/>
      <c r="C23" s="56"/>
      <c r="D23" s="56"/>
      <c r="E23" s="14">
        <f>409.7</f>
        <v>409.7</v>
      </c>
    </row>
    <row r="24" spans="1:5" ht="30" customHeight="1" x14ac:dyDescent="0.3">
      <c r="A24" s="57" t="s">
        <v>104</v>
      </c>
      <c r="B24" s="56"/>
      <c r="C24" s="56"/>
      <c r="D24" s="56"/>
      <c r="E24" s="14">
        <f>449</f>
        <v>449</v>
      </c>
    </row>
    <row r="25" spans="1:5" ht="44.4" customHeight="1" x14ac:dyDescent="0.3">
      <c r="A25" s="57" t="s">
        <v>105</v>
      </c>
      <c r="B25" s="56"/>
      <c r="C25" s="56"/>
      <c r="D25" s="56"/>
      <c r="E25" s="14">
        <f>-9.8</f>
        <v>-9.8000000000000007</v>
      </c>
    </row>
    <row r="26" spans="1:5" ht="26.4" customHeight="1" x14ac:dyDescent="0.3">
      <c r="A26" s="57" t="s">
        <v>106</v>
      </c>
      <c r="B26" s="56"/>
      <c r="C26" s="56"/>
      <c r="D26" s="56"/>
      <c r="E26" s="14">
        <f>-0.6-8.9</f>
        <v>-9.5</v>
      </c>
    </row>
    <row r="27" spans="1:5" x14ac:dyDescent="0.3">
      <c r="A27" s="49" t="s">
        <v>5</v>
      </c>
      <c r="B27" s="50"/>
      <c r="C27" s="50"/>
      <c r="D27" s="50"/>
      <c r="E27" s="13">
        <f>'Муниципальные районы'!B27-Учреждения!E5+'Муниципальные районы'!B26</f>
        <v>3606659.23972</v>
      </c>
    </row>
    <row r="28" spans="1:5" x14ac:dyDescent="0.3">
      <c r="A28" s="15"/>
      <c r="B28" s="16"/>
      <c r="C28" s="16"/>
      <c r="D28" s="6"/>
      <c r="E28" s="17"/>
    </row>
    <row r="29" spans="1:5" x14ac:dyDescent="0.3">
      <c r="A29" s="51" t="s">
        <v>14</v>
      </c>
      <c r="B29" s="53" t="s">
        <v>6</v>
      </c>
      <c r="C29" s="54" t="s">
        <v>7</v>
      </c>
      <c r="D29" s="54"/>
      <c r="E29" s="54"/>
    </row>
    <row r="30" spans="1:5" ht="82.8" x14ac:dyDescent="0.3">
      <c r="A30" s="52"/>
      <c r="B30" s="53"/>
      <c r="C30" s="18" t="s">
        <v>8</v>
      </c>
      <c r="D30" s="18" t="s">
        <v>9</v>
      </c>
      <c r="E30" s="18" t="s">
        <v>10</v>
      </c>
    </row>
    <row r="31" spans="1:5" x14ac:dyDescent="0.3">
      <c r="A31" s="21" t="s">
        <v>52</v>
      </c>
      <c r="B31" s="19">
        <v>2491.73342</v>
      </c>
      <c r="C31" s="19"/>
      <c r="D31" s="19"/>
      <c r="E31" s="19"/>
    </row>
    <row r="32" spans="1:5" x14ac:dyDescent="0.3">
      <c r="A32" s="21" t="s">
        <v>53</v>
      </c>
      <c r="B32" s="19">
        <v>4197.5</v>
      </c>
      <c r="C32" s="19">
        <v>3704</v>
      </c>
      <c r="D32" s="19">
        <v>493.5</v>
      </c>
      <c r="E32" s="19"/>
    </row>
    <row r="33" spans="1:5" x14ac:dyDescent="0.3">
      <c r="A33" s="21" t="s">
        <v>54</v>
      </c>
      <c r="B33" s="19">
        <v>22744.965830000001</v>
      </c>
      <c r="C33" s="19">
        <v>7298.7650000000003</v>
      </c>
      <c r="D33" s="19">
        <v>5162</v>
      </c>
      <c r="E33" s="19"/>
    </row>
    <row r="34" spans="1:5" ht="27.6" x14ac:dyDescent="0.3">
      <c r="A34" s="21" t="s">
        <v>55</v>
      </c>
      <c r="B34" s="19">
        <v>1159.33998</v>
      </c>
      <c r="C34" s="19">
        <v>56.196899999999999</v>
      </c>
      <c r="D34" s="19">
        <v>568.67759999999998</v>
      </c>
      <c r="E34" s="19"/>
    </row>
    <row r="35" spans="1:5" x14ac:dyDescent="0.3">
      <c r="A35" s="21" t="s">
        <v>56</v>
      </c>
      <c r="B35" s="19">
        <v>3894.7203</v>
      </c>
      <c r="C35" s="19"/>
      <c r="D35" s="19"/>
      <c r="E35" s="19"/>
    </row>
    <row r="36" spans="1:5" x14ac:dyDescent="0.3">
      <c r="A36" s="21" t="s">
        <v>57</v>
      </c>
      <c r="B36" s="19">
        <v>433.3</v>
      </c>
      <c r="C36" s="19"/>
      <c r="D36" s="19">
        <v>400</v>
      </c>
      <c r="E36" s="19"/>
    </row>
    <row r="37" spans="1:5" ht="27.6" x14ac:dyDescent="0.3">
      <c r="A37" s="21" t="s">
        <v>58</v>
      </c>
      <c r="B37" s="19">
        <v>73184.800749999995</v>
      </c>
      <c r="C37" s="19"/>
      <c r="D37" s="19">
        <v>1112</v>
      </c>
      <c r="E37" s="19"/>
    </row>
    <row r="38" spans="1:5" x14ac:dyDescent="0.3">
      <c r="A38" s="21" t="s">
        <v>59</v>
      </c>
      <c r="B38" s="19">
        <v>7100</v>
      </c>
      <c r="C38" s="19"/>
      <c r="D38" s="19"/>
      <c r="E38" s="19"/>
    </row>
    <row r="39" spans="1:5" x14ac:dyDescent="0.3">
      <c r="A39" s="21" t="s">
        <v>60</v>
      </c>
      <c r="B39" s="19">
        <v>91333.869919999997</v>
      </c>
      <c r="C39" s="19">
        <v>2250</v>
      </c>
      <c r="D39" s="19">
        <v>550</v>
      </c>
      <c r="E39" s="19"/>
    </row>
    <row r="40" spans="1:5" x14ac:dyDescent="0.3">
      <c r="A40" s="21" t="s">
        <v>61</v>
      </c>
      <c r="B40" s="19">
        <v>41783.721539999999</v>
      </c>
      <c r="C40" s="19">
        <v>2420.3744799999999</v>
      </c>
      <c r="D40" s="19">
        <v>43.13129</v>
      </c>
      <c r="E40" s="19">
        <v>860.84640000000002</v>
      </c>
    </row>
    <row r="41" spans="1:5" x14ac:dyDescent="0.3">
      <c r="A41" s="21" t="s">
        <v>62</v>
      </c>
      <c r="B41" s="19">
        <v>334369.59142999997</v>
      </c>
      <c r="C41" s="19"/>
      <c r="D41" s="19">
        <v>60</v>
      </c>
      <c r="E41" s="19">
        <v>243498.48102000001</v>
      </c>
    </row>
    <row r="42" spans="1:5" x14ac:dyDescent="0.3">
      <c r="A42" s="21" t="s">
        <v>63</v>
      </c>
      <c r="B42" s="19">
        <v>241011.48926999999</v>
      </c>
      <c r="C42" s="19"/>
      <c r="D42" s="19">
        <v>335</v>
      </c>
      <c r="E42" s="19">
        <v>190805.64780999999</v>
      </c>
    </row>
    <row r="43" spans="1:5" x14ac:dyDescent="0.3">
      <c r="A43" s="21" t="s">
        <v>64</v>
      </c>
      <c r="B43" s="19">
        <v>5612.5</v>
      </c>
      <c r="C43" s="19"/>
      <c r="D43" s="19"/>
      <c r="E43" s="19"/>
    </row>
    <row r="44" spans="1:5" ht="27.6" x14ac:dyDescent="0.3">
      <c r="A44" s="21" t="s">
        <v>65</v>
      </c>
      <c r="B44" s="19">
        <v>11587.19103</v>
      </c>
      <c r="C44" s="19">
        <v>1969</v>
      </c>
      <c r="D44" s="19">
        <v>745</v>
      </c>
      <c r="E44" s="19"/>
    </row>
    <row r="45" spans="1:5" x14ac:dyDescent="0.3">
      <c r="A45" s="21" t="s">
        <v>66</v>
      </c>
      <c r="B45" s="19">
        <v>1025.789</v>
      </c>
      <c r="C45" s="19"/>
      <c r="D45" s="19"/>
      <c r="E45" s="19"/>
    </row>
    <row r="46" spans="1:5" x14ac:dyDescent="0.3">
      <c r="A46" s="21" t="s">
        <v>67</v>
      </c>
      <c r="B46" s="19">
        <v>9404.4266800000005</v>
      </c>
      <c r="C46" s="19">
        <v>300</v>
      </c>
      <c r="D46" s="19"/>
      <c r="E46" s="19"/>
    </row>
    <row r="47" spans="1:5" x14ac:dyDescent="0.3">
      <c r="A47" s="21" t="s">
        <v>68</v>
      </c>
      <c r="B47" s="19">
        <v>400.15239000000003</v>
      </c>
      <c r="C47" s="19">
        <v>348.22106000000002</v>
      </c>
      <c r="D47" s="19"/>
      <c r="E47" s="19"/>
    </row>
    <row r="48" spans="1:5" x14ac:dyDescent="0.3">
      <c r="A48" s="21" t="s">
        <v>69</v>
      </c>
      <c r="B48" s="19">
        <v>100.98025</v>
      </c>
      <c r="C48" s="19"/>
      <c r="D48" s="19"/>
      <c r="E48" s="19"/>
    </row>
    <row r="49" spans="1:5" ht="27.6" x14ac:dyDescent="0.3">
      <c r="A49" s="21" t="s">
        <v>70</v>
      </c>
      <c r="B49" s="19">
        <v>10031.66079</v>
      </c>
      <c r="C49" s="19">
        <v>2950.7170000000001</v>
      </c>
      <c r="D49" s="19">
        <v>881.46500000000003</v>
      </c>
      <c r="E49" s="19">
        <v>2967.97991</v>
      </c>
    </row>
    <row r="50" spans="1:5" x14ac:dyDescent="0.3">
      <c r="A50" s="21" t="s">
        <v>71</v>
      </c>
      <c r="B50" s="19">
        <v>5795.9705400000003</v>
      </c>
      <c r="C50" s="19"/>
      <c r="D50" s="19"/>
      <c r="E50" s="19"/>
    </row>
    <row r="51" spans="1:5" x14ac:dyDescent="0.3">
      <c r="A51" s="21" t="s">
        <v>72</v>
      </c>
      <c r="B51" s="19">
        <v>242775.20043</v>
      </c>
      <c r="C51" s="19"/>
      <c r="D51" s="19"/>
      <c r="E51" s="19"/>
    </row>
    <row r="52" spans="1:5" x14ac:dyDescent="0.3">
      <c r="A52" s="21" t="s">
        <v>73</v>
      </c>
      <c r="B52" s="19">
        <v>2000</v>
      </c>
      <c r="C52" s="19">
        <v>1150</v>
      </c>
      <c r="D52" s="19"/>
      <c r="E52" s="19"/>
    </row>
    <row r="53" spans="1:5" x14ac:dyDescent="0.3">
      <c r="A53" s="21" t="s">
        <v>74</v>
      </c>
      <c r="B53" s="19">
        <v>2455.5889999999999</v>
      </c>
      <c r="C53" s="19">
        <v>1808.1669999999999</v>
      </c>
      <c r="D53" s="19">
        <v>647.42200000000003</v>
      </c>
      <c r="E53" s="19"/>
    </row>
    <row r="54" spans="1:5" x14ac:dyDescent="0.3">
      <c r="A54" s="21" t="s">
        <v>75</v>
      </c>
      <c r="B54" s="19">
        <v>520</v>
      </c>
      <c r="C54" s="19">
        <v>520</v>
      </c>
      <c r="D54" s="19"/>
      <c r="E54" s="19"/>
    </row>
    <row r="55" spans="1:5" x14ac:dyDescent="0.3">
      <c r="A55" s="21" t="s">
        <v>76</v>
      </c>
      <c r="B55" s="19">
        <v>2300</v>
      </c>
      <c r="C55" s="19">
        <v>1600</v>
      </c>
      <c r="D55" s="19">
        <v>600</v>
      </c>
      <c r="E55" s="19"/>
    </row>
    <row r="56" spans="1:5" x14ac:dyDescent="0.3">
      <c r="A56" s="21" t="s">
        <v>77</v>
      </c>
      <c r="B56" s="19">
        <v>172.74761000000001</v>
      </c>
      <c r="C56" s="19">
        <v>88.326300000000003</v>
      </c>
      <c r="D56" s="19"/>
      <c r="E56" s="19"/>
    </row>
    <row r="57" spans="1:5" x14ac:dyDescent="0.3">
      <c r="A57" s="21" t="s">
        <v>78</v>
      </c>
      <c r="B57" s="19">
        <v>113.307</v>
      </c>
      <c r="C57" s="19">
        <v>101.02646</v>
      </c>
      <c r="D57" s="19"/>
      <c r="E57" s="19"/>
    </row>
    <row r="58" spans="1:5" x14ac:dyDescent="0.3">
      <c r="A58" s="21" t="s">
        <v>79</v>
      </c>
      <c r="B58" s="19">
        <v>23610.113740000001</v>
      </c>
      <c r="C58" s="19">
        <v>11500</v>
      </c>
      <c r="D58" s="19">
        <v>4600</v>
      </c>
      <c r="E58" s="19"/>
    </row>
    <row r="59" spans="1:5" x14ac:dyDescent="0.3">
      <c r="A59" s="21" t="s">
        <v>80</v>
      </c>
      <c r="B59" s="19">
        <v>645.25</v>
      </c>
      <c r="C59" s="19">
        <v>595.25</v>
      </c>
      <c r="D59" s="19"/>
      <c r="E59" s="19"/>
    </row>
    <row r="60" spans="1:5" x14ac:dyDescent="0.3">
      <c r="A60" s="21" t="s">
        <v>81</v>
      </c>
      <c r="B60" s="19">
        <v>1360.2856400000001</v>
      </c>
      <c r="C60" s="19"/>
      <c r="D60" s="19">
        <v>44.362169999999999</v>
      </c>
      <c r="E60" s="19"/>
    </row>
    <row r="61" spans="1:5" x14ac:dyDescent="0.3">
      <c r="A61" s="21" t="s">
        <v>82</v>
      </c>
      <c r="B61" s="19">
        <v>152.65</v>
      </c>
      <c r="C61" s="19"/>
      <c r="D61" s="19"/>
      <c r="E61" s="19"/>
    </row>
    <row r="62" spans="1:5" x14ac:dyDescent="0.3">
      <c r="A62" s="21" t="s">
        <v>83</v>
      </c>
      <c r="B62" s="19">
        <v>1694.2249999999999</v>
      </c>
      <c r="C62" s="19">
        <v>150</v>
      </c>
      <c r="D62" s="19">
        <v>100</v>
      </c>
      <c r="E62" s="19"/>
    </row>
    <row r="63" spans="1:5" x14ac:dyDescent="0.3">
      <c r="A63" s="21" t="s">
        <v>84</v>
      </c>
      <c r="B63" s="19">
        <v>16157.708979999999</v>
      </c>
      <c r="C63" s="19">
        <v>2050</v>
      </c>
      <c r="D63" s="19">
        <v>530</v>
      </c>
      <c r="E63" s="19"/>
    </row>
    <row r="64" spans="1:5" x14ac:dyDescent="0.3">
      <c r="A64" s="21" t="s">
        <v>85</v>
      </c>
      <c r="B64" s="19">
        <v>9224.20946</v>
      </c>
      <c r="C64" s="19"/>
      <c r="D64" s="19"/>
      <c r="E64" s="19"/>
    </row>
    <row r="65" spans="1:5" x14ac:dyDescent="0.3">
      <c r="A65" s="21" t="s">
        <v>86</v>
      </c>
      <c r="B65" s="19">
        <v>157.56252000000001</v>
      </c>
      <c r="C65" s="19">
        <v>101.773</v>
      </c>
      <c r="D65" s="19">
        <v>1E-4</v>
      </c>
      <c r="E65" s="19"/>
    </row>
    <row r="66" spans="1:5" x14ac:dyDescent="0.3">
      <c r="A66" s="23" t="s">
        <v>87</v>
      </c>
      <c r="B66" s="20">
        <v>1171002.5525</v>
      </c>
      <c r="C66" s="20">
        <v>40961.817199999998</v>
      </c>
      <c r="D66" s="20">
        <v>16872.55816</v>
      </c>
      <c r="E66" s="20">
        <v>438132.95513999998</v>
      </c>
    </row>
  </sheetData>
  <mergeCells count="27">
    <mergeCell ref="A26:D26"/>
    <mergeCell ref="A21:D21"/>
    <mergeCell ref="A22:D22"/>
    <mergeCell ref="A23:D23"/>
    <mergeCell ref="A24:D24"/>
    <mergeCell ref="A25:D25"/>
    <mergeCell ref="A16:D16"/>
    <mergeCell ref="A17:D17"/>
    <mergeCell ref="A18:D18"/>
    <mergeCell ref="A19:D19"/>
    <mergeCell ref="A20:D20"/>
    <mergeCell ref="A1:E1"/>
    <mergeCell ref="A2:E2"/>
    <mergeCell ref="A5:D5"/>
    <mergeCell ref="A27:D27"/>
    <mergeCell ref="A29:A30"/>
    <mergeCell ref="B29:B30"/>
    <mergeCell ref="C29:E29"/>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view="pageBreakPreview" topLeftCell="A19" zoomScale="78" zoomScaleNormal="100" zoomScaleSheetLayoutView="78" workbookViewId="0">
      <selection activeCell="B28" sqref="B28"/>
    </sheetView>
  </sheetViews>
  <sheetFormatPr defaultRowHeight="14.4" x14ac:dyDescent="0.3"/>
  <cols>
    <col min="1" max="1" width="38.33203125" customWidth="1"/>
    <col min="2" max="2" width="13.109375" customWidth="1"/>
    <col min="3" max="3" width="13.77734375" customWidth="1"/>
    <col min="4" max="4" width="14.109375" customWidth="1"/>
    <col min="5" max="5" width="14.6640625" customWidth="1"/>
    <col min="6" max="6" width="13.77734375" customWidth="1"/>
    <col min="7" max="7" width="14.6640625" customWidth="1"/>
    <col min="8" max="8" width="14.21875" customWidth="1"/>
    <col min="9" max="9" width="14.109375" customWidth="1"/>
    <col min="10" max="10" width="12.6640625" customWidth="1"/>
    <col min="11" max="11" width="11" customWidth="1"/>
    <col min="12" max="12" width="14.33203125" customWidth="1"/>
    <col min="13" max="13" width="13.88671875" customWidth="1"/>
    <col min="14" max="14" width="14.5546875" customWidth="1"/>
    <col min="15" max="15" width="14.77734375" customWidth="1"/>
    <col min="16" max="16" width="11.33203125" customWidth="1"/>
  </cols>
  <sheetData>
    <row r="1" spans="1:20" s="29" customFormat="1" ht="15.6" x14ac:dyDescent="0.3">
      <c r="A1" s="43" t="s">
        <v>51</v>
      </c>
      <c r="C1" s="30" t="s">
        <v>13</v>
      </c>
    </row>
    <row r="2" spans="1:20" x14ac:dyDescent="0.3">
      <c r="A2" s="38" t="str">
        <f>TEXT(EndData2,"[$-FC19]ДД.ММ.ГГГ")</f>
        <v>09.08.2018</v>
      </c>
      <c r="B2" s="38">
        <f>A2+1</f>
        <v>43322</v>
      </c>
      <c r="C2" s="44" t="str">
        <f>TEXT(B2,"[$-FC19]ДД.ММ.ГГГ")</f>
        <v>10.08.2018</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c r="C4" s="40"/>
      <c r="D4" s="40"/>
      <c r="E4" s="40"/>
      <c r="F4" s="40"/>
      <c r="G4" s="40"/>
      <c r="H4" s="40"/>
      <c r="I4" s="40"/>
      <c r="J4" s="40">
        <v>1445.1666700000001</v>
      </c>
      <c r="K4" s="40">
        <v>192.416</v>
      </c>
      <c r="L4" s="40"/>
      <c r="M4" s="40"/>
      <c r="N4" s="40"/>
      <c r="O4" s="40"/>
      <c r="P4" s="26">
        <v>1637.58267</v>
      </c>
      <c r="Q4" s="27"/>
      <c r="R4" s="27"/>
      <c r="S4" s="27"/>
      <c r="T4" s="27"/>
    </row>
    <row r="5" spans="1:20" ht="40.200000000000003" x14ac:dyDescent="0.3">
      <c r="A5" s="25" t="s">
        <v>32</v>
      </c>
      <c r="B5" s="40"/>
      <c r="C5" s="40">
        <v>22288.2</v>
      </c>
      <c r="D5" s="40">
        <v>19116.167000000001</v>
      </c>
      <c r="E5" s="40">
        <v>8462</v>
      </c>
      <c r="F5" s="40">
        <v>8493.7999999999993</v>
      </c>
      <c r="G5" s="40">
        <v>22844.833330000001</v>
      </c>
      <c r="H5" s="40">
        <v>6102.3339999999998</v>
      </c>
      <c r="I5" s="40">
        <v>6000</v>
      </c>
      <c r="J5" s="40">
        <v>486.66667000000001</v>
      </c>
      <c r="K5" s="40">
        <v>4661.6660000000002</v>
      </c>
      <c r="L5" s="40">
        <v>30000</v>
      </c>
      <c r="M5" s="40">
        <v>9003</v>
      </c>
      <c r="N5" s="40">
        <v>13368</v>
      </c>
      <c r="O5" s="40">
        <v>20399.291000000001</v>
      </c>
      <c r="P5" s="26">
        <v>171225.95800000001</v>
      </c>
      <c r="Q5" s="27"/>
      <c r="R5" s="27"/>
      <c r="S5" s="27"/>
      <c r="T5" s="27"/>
    </row>
    <row r="6" spans="1:20" ht="27" x14ac:dyDescent="0.3">
      <c r="A6" s="25" t="s">
        <v>33</v>
      </c>
      <c r="B6" s="40">
        <v>1450</v>
      </c>
      <c r="C6" s="40">
        <v>11395.735339999999</v>
      </c>
      <c r="D6" s="40">
        <v>75</v>
      </c>
      <c r="E6" s="40">
        <v>15000</v>
      </c>
      <c r="F6" s="40"/>
      <c r="G6" s="40">
        <v>75</v>
      </c>
      <c r="H6" s="40"/>
      <c r="I6" s="40"/>
      <c r="J6" s="40">
        <v>197.53333000000001</v>
      </c>
      <c r="K6" s="40"/>
      <c r="L6" s="40"/>
      <c r="M6" s="40"/>
      <c r="N6" s="40">
        <v>705.86199999999997</v>
      </c>
      <c r="O6" s="40">
        <v>300</v>
      </c>
      <c r="P6" s="26">
        <v>29199.130669999999</v>
      </c>
      <c r="Q6" s="27"/>
      <c r="R6" s="27"/>
      <c r="S6" s="27"/>
      <c r="T6" s="27"/>
    </row>
    <row r="7" spans="1:20" ht="66.599999999999994" x14ac:dyDescent="0.3">
      <c r="A7" s="25" t="s">
        <v>34</v>
      </c>
      <c r="B7" s="40">
        <v>26038.39805</v>
      </c>
      <c r="C7" s="40">
        <v>55883.55457</v>
      </c>
      <c r="D7" s="40">
        <v>26500.875</v>
      </c>
      <c r="E7" s="40">
        <v>14400</v>
      </c>
      <c r="F7" s="40">
        <v>6030.8</v>
      </c>
      <c r="G7" s="40">
        <v>35075.199999999997</v>
      </c>
      <c r="H7" s="40">
        <v>16489.008000000002</v>
      </c>
      <c r="I7" s="40">
        <v>5000</v>
      </c>
      <c r="J7" s="40">
        <v>26886.712640000002</v>
      </c>
      <c r="K7" s="40">
        <v>6919.3</v>
      </c>
      <c r="L7" s="40">
        <v>16222.8</v>
      </c>
      <c r="M7" s="40">
        <v>15627.616</v>
      </c>
      <c r="N7" s="40">
        <v>5808.0659999999998</v>
      </c>
      <c r="O7" s="40">
        <v>15193.148740000001</v>
      </c>
      <c r="P7" s="26">
        <v>272075.47899999999</v>
      </c>
      <c r="Q7" s="27"/>
      <c r="R7" s="27"/>
      <c r="S7" s="27"/>
      <c r="T7" s="27"/>
    </row>
    <row r="8" spans="1:20" ht="106.2" x14ac:dyDescent="0.3">
      <c r="A8" s="25" t="s">
        <v>35</v>
      </c>
      <c r="B8" s="40">
        <v>-300.24799999999999</v>
      </c>
      <c r="C8" s="40">
        <v>1647.2547500000001</v>
      </c>
      <c r="D8" s="40"/>
      <c r="E8" s="40">
        <v>1056.4943499999999</v>
      </c>
      <c r="F8" s="40"/>
      <c r="G8" s="40">
        <v>10289.096100000001</v>
      </c>
      <c r="H8" s="40"/>
      <c r="I8" s="40"/>
      <c r="J8" s="40"/>
      <c r="K8" s="40"/>
      <c r="L8" s="40"/>
      <c r="M8" s="40"/>
      <c r="N8" s="40">
        <v>113.5</v>
      </c>
      <c r="O8" s="40"/>
      <c r="P8" s="26">
        <v>12806.0972</v>
      </c>
      <c r="Q8" s="27"/>
      <c r="R8" s="27"/>
      <c r="S8" s="27"/>
      <c r="T8" s="27"/>
    </row>
    <row r="9" spans="1:20" ht="40.200000000000003" x14ac:dyDescent="0.3">
      <c r="A9" s="25" t="s">
        <v>36</v>
      </c>
      <c r="B9" s="40">
        <v>15646.8614</v>
      </c>
      <c r="C9" s="40">
        <v>50231.099840000003</v>
      </c>
      <c r="D9" s="40"/>
      <c r="E9" s="40"/>
      <c r="F9" s="40"/>
      <c r="G9" s="40"/>
      <c r="H9" s="40"/>
      <c r="I9" s="40"/>
      <c r="J9" s="40"/>
      <c r="K9" s="40"/>
      <c r="L9" s="40"/>
      <c r="M9" s="40"/>
      <c r="N9" s="40"/>
      <c r="O9" s="40"/>
      <c r="P9" s="26">
        <v>65877.961240000004</v>
      </c>
      <c r="Q9" s="27"/>
      <c r="R9" s="27"/>
      <c r="S9" s="27"/>
      <c r="T9" s="27"/>
    </row>
    <row r="10" spans="1:20" ht="79.8" x14ac:dyDescent="0.3">
      <c r="A10" s="25" t="s">
        <v>37</v>
      </c>
      <c r="B10" s="40"/>
      <c r="C10" s="40">
        <v>4189.75</v>
      </c>
      <c r="D10" s="40">
        <v>643.41700000000003</v>
      </c>
      <c r="E10" s="40">
        <v>441</v>
      </c>
      <c r="F10" s="40">
        <v>162</v>
      </c>
      <c r="G10" s="40">
        <v>633.33333000000005</v>
      </c>
      <c r="H10" s="40">
        <v>160.666</v>
      </c>
      <c r="I10" s="40">
        <v>45</v>
      </c>
      <c r="J10" s="40"/>
      <c r="K10" s="40"/>
      <c r="L10" s="40">
        <v>260.83300000000003</v>
      </c>
      <c r="M10" s="40">
        <v>236.816</v>
      </c>
      <c r="N10" s="40">
        <v>243.666</v>
      </c>
      <c r="O10" s="40">
        <v>133.5</v>
      </c>
      <c r="P10" s="26">
        <v>7149.9813299999996</v>
      </c>
      <c r="Q10" s="27"/>
      <c r="R10" s="27"/>
      <c r="S10" s="27"/>
      <c r="T10" s="27"/>
    </row>
    <row r="11" spans="1:20" ht="79.8" x14ac:dyDescent="0.3">
      <c r="A11" s="25" t="s">
        <v>38</v>
      </c>
      <c r="B11" s="40">
        <v>300</v>
      </c>
      <c r="C11" s="40">
        <v>258.334</v>
      </c>
      <c r="D11" s="40">
        <v>186.084</v>
      </c>
      <c r="E11" s="40">
        <v>86.64</v>
      </c>
      <c r="F11" s="40">
        <v>74.5</v>
      </c>
      <c r="G11" s="40">
        <v>93.083330000000004</v>
      </c>
      <c r="H11" s="40">
        <v>110.18510999999999</v>
      </c>
      <c r="I11" s="40">
        <v>80</v>
      </c>
      <c r="J11" s="40">
        <v>153.64699999999999</v>
      </c>
      <c r="K11" s="40">
        <v>138.059</v>
      </c>
      <c r="L11" s="40">
        <v>97.444999999999993</v>
      </c>
      <c r="M11" s="40">
        <v>3</v>
      </c>
      <c r="N11" s="40">
        <v>83.763199999999998</v>
      </c>
      <c r="O11" s="40">
        <v>206.74299999999999</v>
      </c>
      <c r="P11" s="26">
        <v>1871.4836399999999</v>
      </c>
      <c r="Q11" s="27"/>
      <c r="R11" s="27"/>
      <c r="S11" s="27"/>
      <c r="T11" s="27"/>
    </row>
    <row r="12" spans="1:20" ht="79.8" x14ac:dyDescent="0.3">
      <c r="A12" s="25" t="s">
        <v>39</v>
      </c>
      <c r="B12" s="40">
        <v>1807.59</v>
      </c>
      <c r="C12" s="40">
        <v>1800</v>
      </c>
      <c r="D12" s="40">
        <v>180</v>
      </c>
      <c r="E12" s="40">
        <v>53.741999999999997</v>
      </c>
      <c r="F12" s="40">
        <v>11.5</v>
      </c>
      <c r="G12" s="40">
        <v>41</v>
      </c>
      <c r="H12" s="40">
        <v>36</v>
      </c>
      <c r="I12" s="40">
        <v>60</v>
      </c>
      <c r="J12" s="40">
        <v>233.50299999999999</v>
      </c>
      <c r="K12" s="40">
        <v>301.80950000000001</v>
      </c>
      <c r="L12" s="40">
        <v>100</v>
      </c>
      <c r="M12" s="40">
        <v>155.02000000000001</v>
      </c>
      <c r="N12" s="40">
        <v>200.21</v>
      </c>
      <c r="O12" s="40">
        <v>123.83233</v>
      </c>
      <c r="P12" s="26">
        <v>5104.2068300000001</v>
      </c>
      <c r="Q12" s="27"/>
      <c r="R12" s="27"/>
      <c r="S12" s="27"/>
      <c r="T12" s="27"/>
    </row>
    <row r="13" spans="1:20" ht="159" x14ac:dyDescent="0.3">
      <c r="A13" s="25" t="s">
        <v>40</v>
      </c>
      <c r="B13" s="40">
        <v>117968.24399</v>
      </c>
      <c r="C13" s="40">
        <v>48580</v>
      </c>
      <c r="D13" s="40">
        <v>12023.97</v>
      </c>
      <c r="E13" s="40">
        <v>6210</v>
      </c>
      <c r="F13" s="40">
        <v>2530.8000000000002</v>
      </c>
      <c r="G13" s="40">
        <v>12407.221</v>
      </c>
      <c r="H13" s="40">
        <v>5310</v>
      </c>
      <c r="I13" s="40">
        <v>930</v>
      </c>
      <c r="J13" s="40">
        <v>9415.2000000000007</v>
      </c>
      <c r="K13" s="40">
        <v>4244.62</v>
      </c>
      <c r="L13" s="40">
        <v>15900.406000000001</v>
      </c>
      <c r="M13" s="40">
        <v>7459.2</v>
      </c>
      <c r="N13" s="40">
        <v>16850.7</v>
      </c>
      <c r="O13" s="40">
        <v>8750.9614000000001</v>
      </c>
      <c r="P13" s="26">
        <v>268581.32238999999</v>
      </c>
      <c r="Q13" s="27"/>
      <c r="R13" s="27"/>
      <c r="S13" s="27"/>
      <c r="T13" s="27"/>
    </row>
    <row r="14" spans="1:20" ht="93" x14ac:dyDescent="0.3">
      <c r="A14" s="25" t="s">
        <v>41</v>
      </c>
      <c r="B14" s="40"/>
      <c r="C14" s="40">
        <v>54.686390000000003</v>
      </c>
      <c r="D14" s="40"/>
      <c r="E14" s="40"/>
      <c r="F14" s="40"/>
      <c r="G14" s="40">
        <v>89.56</v>
      </c>
      <c r="H14" s="40"/>
      <c r="I14" s="40"/>
      <c r="J14" s="40"/>
      <c r="K14" s="40"/>
      <c r="L14" s="40">
        <v>800</v>
      </c>
      <c r="M14" s="40">
        <v>1327.8</v>
      </c>
      <c r="N14" s="40">
        <v>1500</v>
      </c>
      <c r="O14" s="40">
        <v>5386.3680000000004</v>
      </c>
      <c r="P14" s="26">
        <v>9158.4143899999999</v>
      </c>
      <c r="Q14" s="27"/>
      <c r="R14" s="27"/>
      <c r="S14" s="27"/>
      <c r="T14" s="27"/>
    </row>
    <row r="15" spans="1:20" ht="132.6" x14ac:dyDescent="0.3">
      <c r="A15" s="25" t="s">
        <v>42</v>
      </c>
      <c r="B15" s="40"/>
      <c r="C15" s="40">
        <v>7.0213000000000001</v>
      </c>
      <c r="D15" s="40"/>
      <c r="E15" s="40"/>
      <c r="F15" s="40"/>
      <c r="G15" s="40"/>
      <c r="H15" s="40">
        <v>3.7250000000000001</v>
      </c>
      <c r="I15" s="40"/>
      <c r="J15" s="40">
        <v>3.29758</v>
      </c>
      <c r="K15" s="40">
        <v>4.0101599999999999</v>
      </c>
      <c r="L15" s="40"/>
      <c r="M15" s="40"/>
      <c r="N15" s="40"/>
      <c r="O15" s="40"/>
      <c r="P15" s="26">
        <v>18.054040000000001</v>
      </c>
      <c r="Q15" s="27"/>
      <c r="R15" s="27"/>
      <c r="S15" s="27"/>
      <c r="T15" s="27"/>
    </row>
    <row r="16" spans="1:20" ht="79.8" x14ac:dyDescent="0.3">
      <c r="A16" s="25" t="s">
        <v>43</v>
      </c>
      <c r="B16" s="40">
        <v>300</v>
      </c>
      <c r="C16" s="40"/>
      <c r="D16" s="40"/>
      <c r="E16" s="40"/>
      <c r="F16" s="40"/>
      <c r="G16" s="40"/>
      <c r="H16" s="40"/>
      <c r="I16" s="40"/>
      <c r="J16" s="40"/>
      <c r="K16" s="40"/>
      <c r="L16" s="40"/>
      <c r="M16" s="40"/>
      <c r="N16" s="40"/>
      <c r="O16" s="40"/>
      <c r="P16" s="26">
        <v>300</v>
      </c>
      <c r="Q16" s="27"/>
      <c r="R16" s="27"/>
      <c r="S16" s="27"/>
      <c r="T16" s="27"/>
    </row>
    <row r="17" spans="1:20" ht="119.4" x14ac:dyDescent="0.3">
      <c r="A17" s="25" t="s">
        <v>44</v>
      </c>
      <c r="B17" s="40">
        <v>8113.3076899999996</v>
      </c>
      <c r="C17" s="40">
        <v>1313</v>
      </c>
      <c r="D17" s="40">
        <v>201</v>
      </c>
      <c r="E17" s="40">
        <v>214</v>
      </c>
      <c r="F17" s="40">
        <v>135</v>
      </c>
      <c r="G17" s="40">
        <v>257.74700000000001</v>
      </c>
      <c r="H17" s="40">
        <v>55</v>
      </c>
      <c r="I17" s="40">
        <v>31</v>
      </c>
      <c r="J17" s="40">
        <v>688</v>
      </c>
      <c r="K17" s="40">
        <v>248.333</v>
      </c>
      <c r="L17" s="40">
        <v>450</v>
      </c>
      <c r="M17" s="40">
        <v>298.39999999999998</v>
      </c>
      <c r="N17" s="40">
        <v>300</v>
      </c>
      <c r="O17" s="40">
        <v>434.27132999999998</v>
      </c>
      <c r="P17" s="26">
        <v>12739.059020000001</v>
      </c>
      <c r="Q17" s="27"/>
      <c r="R17" s="27"/>
      <c r="S17" s="27"/>
      <c r="T17" s="27"/>
    </row>
    <row r="18" spans="1:20" ht="119.4" x14ac:dyDescent="0.3">
      <c r="A18" s="25" t="s">
        <v>45</v>
      </c>
      <c r="B18" s="40">
        <v>91482.658089999997</v>
      </c>
      <c r="C18" s="40">
        <v>35735.341999999997</v>
      </c>
      <c r="D18" s="40">
        <v>5614.6610000000001</v>
      </c>
      <c r="E18" s="40">
        <v>7100</v>
      </c>
      <c r="F18" s="40">
        <v>1800</v>
      </c>
      <c r="G18" s="40">
        <v>5506.7</v>
      </c>
      <c r="H18" s="40">
        <v>2659.25</v>
      </c>
      <c r="I18" s="40">
        <v>1012</v>
      </c>
      <c r="J18" s="40">
        <v>10787.4</v>
      </c>
      <c r="K18" s="40">
        <v>2426.5920000000001</v>
      </c>
      <c r="L18" s="40">
        <v>6397.0150000000003</v>
      </c>
      <c r="M18" s="40">
        <v>3206.23</v>
      </c>
      <c r="N18" s="40">
        <v>3525.5</v>
      </c>
      <c r="O18" s="40">
        <v>3335.2339999999999</v>
      </c>
      <c r="P18" s="26">
        <v>180588.58209000001</v>
      </c>
      <c r="Q18" s="27"/>
      <c r="R18" s="27"/>
      <c r="S18" s="27"/>
      <c r="T18" s="27"/>
    </row>
    <row r="19" spans="1:20" ht="66.599999999999994" x14ac:dyDescent="0.3">
      <c r="A19" s="25" t="s">
        <v>46</v>
      </c>
      <c r="B19" s="40"/>
      <c r="C19" s="40"/>
      <c r="D19" s="40"/>
      <c r="E19" s="40"/>
      <c r="F19" s="40"/>
      <c r="G19" s="40"/>
      <c r="H19" s="40">
        <v>69.328000000000003</v>
      </c>
      <c r="I19" s="40"/>
      <c r="J19" s="40"/>
      <c r="K19" s="40"/>
      <c r="L19" s="40"/>
      <c r="M19" s="40"/>
      <c r="N19" s="40"/>
      <c r="O19" s="40"/>
      <c r="P19" s="26">
        <v>69.328000000000003</v>
      </c>
      <c r="Q19" s="27"/>
      <c r="R19" s="27"/>
      <c r="S19" s="27"/>
      <c r="T19" s="27"/>
    </row>
    <row r="20" spans="1:20" ht="93" x14ac:dyDescent="0.3">
      <c r="A20" s="25" t="s">
        <v>47</v>
      </c>
      <c r="B20" s="40">
        <v>1191.11814</v>
      </c>
      <c r="C20" s="40">
        <v>337.29599999999999</v>
      </c>
      <c r="D20" s="40">
        <v>9.5</v>
      </c>
      <c r="E20" s="40">
        <v>44</v>
      </c>
      <c r="F20" s="40"/>
      <c r="G20" s="40">
        <v>51.4</v>
      </c>
      <c r="H20" s="40">
        <v>1.1850000000000001</v>
      </c>
      <c r="I20" s="40"/>
      <c r="J20" s="40"/>
      <c r="K20" s="40">
        <v>9.5939999999999994</v>
      </c>
      <c r="L20" s="40"/>
      <c r="M20" s="40"/>
      <c r="N20" s="40"/>
      <c r="O20" s="40"/>
      <c r="P20" s="26">
        <v>1644.0931399999999</v>
      </c>
      <c r="Q20" s="27"/>
      <c r="R20" s="27"/>
      <c r="S20" s="27"/>
      <c r="T20" s="27"/>
    </row>
    <row r="21" spans="1:20" ht="119.4" x14ac:dyDescent="0.3">
      <c r="A21" s="25" t="s">
        <v>48</v>
      </c>
      <c r="B21" s="40">
        <v>70</v>
      </c>
      <c r="C21" s="40"/>
      <c r="D21" s="40"/>
      <c r="E21" s="40"/>
      <c r="F21" s="40"/>
      <c r="G21" s="40"/>
      <c r="H21" s="40"/>
      <c r="I21" s="40"/>
      <c r="J21" s="40"/>
      <c r="K21" s="40"/>
      <c r="L21" s="40"/>
      <c r="M21" s="40"/>
      <c r="N21" s="40"/>
      <c r="O21" s="40"/>
      <c r="P21" s="26">
        <v>70</v>
      </c>
      <c r="Q21" s="27"/>
      <c r="R21" s="27"/>
      <c r="S21" s="27"/>
      <c r="T21" s="27"/>
    </row>
    <row r="22" spans="1:20" ht="53.4" x14ac:dyDescent="0.3">
      <c r="A22" s="25" t="s">
        <v>49</v>
      </c>
      <c r="B22" s="40"/>
      <c r="C22" s="40"/>
      <c r="D22" s="40"/>
      <c r="E22" s="40"/>
      <c r="F22" s="40"/>
      <c r="G22" s="40"/>
      <c r="H22" s="40"/>
      <c r="I22" s="40"/>
      <c r="J22" s="40">
        <v>37993</v>
      </c>
      <c r="K22" s="40"/>
      <c r="L22" s="40"/>
      <c r="M22" s="40"/>
      <c r="N22" s="40"/>
      <c r="O22" s="40"/>
      <c r="P22" s="26">
        <v>37993</v>
      </c>
      <c r="Q22" s="27"/>
      <c r="R22" s="27"/>
      <c r="S22" s="27"/>
      <c r="T22" s="27"/>
    </row>
    <row r="23" spans="1:20" ht="40.200000000000003" x14ac:dyDescent="0.3">
      <c r="A23" s="25" t="s">
        <v>50</v>
      </c>
      <c r="B23" s="40"/>
      <c r="C23" s="40">
        <v>82.624489999999994</v>
      </c>
      <c r="D23" s="40"/>
      <c r="E23" s="40"/>
      <c r="F23" s="40"/>
      <c r="G23" s="40"/>
      <c r="H23" s="40"/>
      <c r="I23" s="40"/>
      <c r="J23" s="40">
        <v>53.629080000000002</v>
      </c>
      <c r="K23" s="40"/>
      <c r="L23" s="40"/>
      <c r="M23" s="40"/>
      <c r="N23" s="40"/>
      <c r="O23" s="40"/>
      <c r="P23" s="26">
        <v>136.25357</v>
      </c>
      <c r="Q23" s="27"/>
      <c r="R23" s="27"/>
      <c r="S23" s="27"/>
      <c r="T23" s="27"/>
    </row>
    <row r="24" spans="1:20" x14ac:dyDescent="0.3">
      <c r="A24" s="33" t="s">
        <v>89</v>
      </c>
      <c r="B24" s="41">
        <v>264067.92936000001</v>
      </c>
      <c r="C24" s="41">
        <v>233803.89868000001</v>
      </c>
      <c r="D24" s="41">
        <v>64550.673999999999</v>
      </c>
      <c r="E24" s="41">
        <v>53067.876349999999</v>
      </c>
      <c r="F24" s="41">
        <v>19238.400000000001</v>
      </c>
      <c r="G24" s="41">
        <v>87364.17409</v>
      </c>
      <c r="H24" s="41">
        <v>30996.681110000001</v>
      </c>
      <c r="I24" s="41">
        <v>13158</v>
      </c>
      <c r="J24" s="41">
        <v>88343.755969999998</v>
      </c>
      <c r="K24" s="41">
        <v>19146.399659999999</v>
      </c>
      <c r="L24" s="41">
        <v>70228.498999999996</v>
      </c>
      <c r="M24" s="41">
        <v>37317.082000000002</v>
      </c>
      <c r="N24" s="41">
        <v>42699.267200000002</v>
      </c>
      <c r="O24" s="41">
        <v>54263.349800000004</v>
      </c>
      <c r="P24" s="26">
        <v>1078245.98722</v>
      </c>
      <c r="Q24" s="34"/>
      <c r="R24" s="34"/>
      <c r="S24" s="34"/>
      <c r="T24" s="34"/>
    </row>
    <row r="26" spans="1:20" x14ac:dyDescent="0.3">
      <c r="A26" s="37" t="s">
        <v>30</v>
      </c>
      <c r="B26" s="36">
        <f>Учреждения!B66+'Муниципальные районы'!P24</f>
        <v>2249248.5397199998</v>
      </c>
    </row>
    <row r="27" spans="1:20" ht="32.25" customHeight="1" x14ac:dyDescent="0.3">
      <c r="A27" s="37" t="str">
        <f>CONCATENATE("Остатки бюджетных средств на ",C2,"г.")</f>
        <v>Остатки бюджетных средств на 10.08.2018г.</v>
      </c>
      <c r="B27" s="36">
        <v>3384824.1</v>
      </c>
    </row>
  </sheetData>
  <pageMargins left="0.23622047244094491" right="0.23622047244094491" top="0.74803149606299213" bottom="0.74803149606299213" header="0.31496062992125984" footer="0.31496062992125984"/>
  <pageSetup paperSize="9" scale="58"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2018-08-13T22:16:51Z</dcterms:modified>
</cp:coreProperties>
</file>