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Учреждения!$23:$24</definedName>
    <definedName name="_xlnm.Print_Area" localSheetId="1">'Муниципальные районы'!$A$1:$P$40</definedName>
    <definedName name="_xlnm.Print_Area" localSheetId="0">Учреждения!$A$1:$E$68</definedName>
  </definedNames>
  <calcPr calcId="162913" refMode="R1C1"/>
</workbook>
</file>

<file path=xl/calcChain.xml><?xml version="1.0" encoding="utf-8"?>
<calcChain xmlns="http://schemas.openxmlformats.org/spreadsheetml/2006/main">
  <c r="E8" i="1" l="1"/>
  <c r="E21" i="1"/>
  <c r="E9" i="1"/>
  <c r="E15" i="1"/>
  <c r="E14" i="1"/>
  <c r="E20" i="1"/>
  <c r="E12" i="1"/>
  <c r="E19" i="1"/>
  <c r="E11" i="1"/>
  <c r="E10" i="1"/>
  <c r="E18" i="1"/>
  <c r="E17" i="1"/>
  <c r="E16" i="1"/>
  <c r="E13" i="1"/>
  <c r="B38" i="2"/>
  <c r="A2" i="2" l="1"/>
  <c r="B2" i="2" s="1"/>
  <c r="C2" i="2" s="1"/>
  <c r="A39" i="2" s="1"/>
  <c r="H1" i="1" l="1"/>
  <c r="A5" i="1" s="1"/>
  <c r="H2" i="1"/>
  <c r="G1" i="1"/>
  <c r="G2" i="1"/>
  <c r="A2" i="1" l="1"/>
</calcChain>
</file>

<file path=xl/sharedStrings.xml><?xml version="1.0" encoding="utf-8"?>
<sst xmlns="http://schemas.openxmlformats.org/spreadsheetml/2006/main" count="120" uniqueCount="119">
  <si>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</si>
  <si>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</si>
  <si>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</si>
  <si>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</si>
  <si>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</si>
  <si>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</si>
  <si>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</si>
  <si>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</si>
  <si>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</si>
  <si>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</si>
  <si>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</si>
  <si>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</si>
  <si>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</si>
  <si>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</si>
  <si>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</si>
  <si>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</si>
  <si>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</si>
  <si>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</si>
  <si>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</si>
  <si>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</si>
  <si>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</si>
  <si>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</si>
  <si>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</si>
  <si>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</si>
  <si>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</si>
  <si>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</si>
  <si>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</si>
  <si>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</si>
  <si>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</si>
  <si>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</si>
  <si>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</si>
  <si>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</si>
  <si>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</si>
  <si>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</si>
  <si>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</si>
  <si>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</si>
  <si>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</si>
  <si>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</si>
  <si>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</si>
  <si>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</si>
  <si>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</si>
  <si>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</si>
  <si>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</si>
  <si>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</si>
  <si>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</si>
  <si>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</si>
  <si>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</si>
  <si>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</si>
  <si>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</si>
  <si>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</si>
  <si>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</si>
  <si>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</si>
  <si>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</si>
  <si>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</si>
  <si>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</si>
  <si>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</si>
  <si>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Иные межбюджетные трансферты на выполнение работ по капитальному ремонту фасада здания филиала МКУК "Пенжинский межпоселенческий централизованный культурно-досуговый комплекс" в с. Слаутное Пенжинского района Камчатского края</t>
  </si>
  <si>
    <t>Иные межбюджетные трансферты на проведение ремонтных работ здания филиала МКУК «Пенжинский межпоселенческий централизованный культурно-досуговый комплекс" в с. Манилы Пенжинского района Камчатского края</t>
  </si>
  <si>
    <t>Иные межбюджетные трансферты на проведение работ по благоустройству территории филиала МКУК «Пенжинский межпоселенческий централизованный культурно-досуговый комплекс" в с. Манилы Пенжинского района Камчатского края</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</si>
  <si>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</si>
  <si>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Создание в общеобразовательных организациях, расположенных в сельской местности, условий для занятий физической культурой и спортом</t>
  </si>
  <si>
    <t>Поддержка государственных программ субъектов Российской Федерации и муниципальных программ формирования современной городской среды</t>
  </si>
  <si>
    <t>Поддержка обустройства мест массового отдыха населения (городских парков)</t>
  </si>
  <si>
    <t>Всего:</t>
  </si>
  <si>
    <t>06.12.2018</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</si>
  <si>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</si>
  <si>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</si>
  <si>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</si>
  <si>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</si>
  <si>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</si>
  <si>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</si>
  <si>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</si>
  <si>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</si>
  <si>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</si>
  <si>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</si>
  <si>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</si>
  <si>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</si>
  <si>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</si>
  <si>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</si>
  <si>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</si>
  <si>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</si>
  <si>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</si>
  <si>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</si>
  <si>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</si>
  <si>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</si>
  <si>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</si>
  <si>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</si>
  <si>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</si>
  <si>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</si>
  <si>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</si>
  <si>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</si>
  <si>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</si>
  <si>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</si>
  <si>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</si>
  <si>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</si>
  <si>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</si>
  <si>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</si>
  <si>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</si>
  <si>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</si>
  <si>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</si>
  <si>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</si>
  <si>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</si>
  <si>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</si>
  <si>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</si>
  <si>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</si>
  <si>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</si>
  <si>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</si>
  <si>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30.11.2018</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</si>
  <si>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</si>
  <si>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</si>
  <si>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</si>
  <si>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</si>
  <si>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</si>
  <si>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</si>
  <si>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 xml:space="preserve">Субсидии бюджетам субъектов Российской Федерации на реализацию дополнительных мероприятий в сфере занятости населения </t>
  </si>
  <si>
    <t>Дотации бюджетам субъектов Российской Федерации на выравнивание бюджетной обеспеченности</t>
  </si>
  <si>
    <t xml:space="preserve">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</si>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</sst>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zoomScaleNormal="100" zoomScaleSheetLayoutView="100" workbookViewId="0">
      <selection activeCell="E9" sqref="E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107</v>
      </c>
      <c r="G1" s="32" t="str">
        <f>TEXT(F1,"[$-FC19]ДД ММММ")</f>
        <v>30 ноября</v>
      </c>
      <c r="H1" s="32" t="str">
        <f>TEXT(F1,"[$-FC19]ДД.ММ.ГГГ \г")</f>
        <v>30.11.2018 г</v>
      </c>
    </row>
    <row r="2" spans="1:9" ht="15.6" x14ac:dyDescent="0.3">
      <c r="A2" s="45" t="str">
        <f>CONCATENATE("с ",G1," по ",G2,"ода")</f>
        <v>с 30 ноября по 06 декабря 2018 года</v>
      </c>
      <c r="B2" s="45"/>
      <c r="C2" s="45"/>
      <c r="D2" s="45"/>
      <c r="E2" s="45"/>
      <c r="F2" s="31" t="s">
        <v>64</v>
      </c>
      <c r="G2" s="32" t="str">
        <f>TEXT(F2,"[$-FC19]ДД ММММ ГГГ \г")</f>
        <v>06 декабря 2018 г</v>
      </c>
      <c r="H2" s="32" t="str">
        <f>TEXT(F2,"[$-FC19]ДД.ММ.ГГГ \г")</f>
        <v>06.12.2018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30.11.2018 г.</v>
      </c>
      <c r="B5" s="47"/>
      <c r="C5" s="47"/>
      <c r="D5" s="48"/>
      <c r="E5" s="8">
        <v>3256315.6</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E21-E9</f>
        <v>410179.5808199998</v>
      </c>
    </row>
    <row r="9" spans="1:9" x14ac:dyDescent="0.3">
      <c r="A9" s="57" t="s">
        <v>4</v>
      </c>
      <c r="B9" s="56"/>
      <c r="C9" s="56"/>
      <c r="D9" s="56"/>
      <c r="E9" s="14">
        <f>SUM(E10:E20)</f>
        <v>3336860.2</v>
      </c>
    </row>
    <row r="10" spans="1:9" ht="27" customHeight="1" x14ac:dyDescent="0.3">
      <c r="A10" s="57" t="s">
        <v>108</v>
      </c>
      <c r="B10" s="56"/>
      <c r="C10" s="56"/>
      <c r="D10" s="56"/>
      <c r="E10" s="14">
        <f>729.7+62</f>
        <v>791.7</v>
      </c>
    </row>
    <row r="11" spans="1:9" ht="29.4" customHeight="1" x14ac:dyDescent="0.3">
      <c r="A11" s="57" t="s">
        <v>109</v>
      </c>
      <c r="B11" s="56"/>
      <c r="C11" s="56"/>
      <c r="D11" s="56"/>
      <c r="E11" s="14">
        <f>1459.3+3583.3+600.9+1134.3</f>
        <v>6777.8</v>
      </c>
    </row>
    <row r="12" spans="1:9" x14ac:dyDescent="0.3">
      <c r="A12" s="57" t="s">
        <v>110</v>
      </c>
      <c r="B12" s="56"/>
      <c r="C12" s="56"/>
      <c r="D12" s="56"/>
      <c r="E12" s="14">
        <f>8.2+151+62.4+4.2</f>
        <v>225.79999999999998</v>
      </c>
    </row>
    <row r="13" spans="1:9" ht="29.4" customHeight="1" x14ac:dyDescent="0.3">
      <c r="A13" s="57" t="s">
        <v>111</v>
      </c>
      <c r="B13" s="56"/>
      <c r="C13" s="56"/>
      <c r="D13" s="56"/>
      <c r="E13" s="14">
        <f>599.3</f>
        <v>599.29999999999995</v>
      </c>
    </row>
    <row r="14" spans="1:9" ht="31.8" customHeight="1" x14ac:dyDescent="0.3">
      <c r="A14" s="57" t="s">
        <v>112</v>
      </c>
      <c r="B14" s="56"/>
      <c r="C14" s="56"/>
      <c r="D14" s="56"/>
      <c r="E14" s="14">
        <f>105.3+54.2+321.3+1971.7</f>
        <v>2452.5</v>
      </c>
    </row>
    <row r="15" spans="1:9" ht="24.6" customHeight="1" x14ac:dyDescent="0.3">
      <c r="A15" s="57" t="s">
        <v>113</v>
      </c>
      <c r="B15" s="56"/>
      <c r="C15" s="56"/>
      <c r="D15" s="56"/>
      <c r="E15" s="14">
        <f>3305.8+205+218.8+4.2</f>
        <v>3733.8</v>
      </c>
    </row>
    <row r="16" spans="1:9" ht="27" customHeight="1" x14ac:dyDescent="0.3">
      <c r="A16" s="57" t="s">
        <v>114</v>
      </c>
      <c r="B16" s="56"/>
      <c r="C16" s="56"/>
      <c r="D16" s="56"/>
      <c r="E16" s="14">
        <f>811.8</f>
        <v>811.8</v>
      </c>
    </row>
    <row r="17" spans="1:5" x14ac:dyDescent="0.3">
      <c r="A17" s="57" t="s">
        <v>115</v>
      </c>
      <c r="B17" s="56"/>
      <c r="C17" s="56"/>
      <c r="D17" s="56"/>
      <c r="E17" s="14">
        <f>3279808.1</f>
        <v>3279808.1</v>
      </c>
    </row>
    <row r="18" spans="1:5" ht="31.8" customHeight="1" x14ac:dyDescent="0.3">
      <c r="A18" s="57" t="s">
        <v>116</v>
      </c>
      <c r="B18" s="56"/>
      <c r="C18" s="56"/>
      <c r="D18" s="56"/>
      <c r="E18" s="14">
        <f>142.1</f>
        <v>142.1</v>
      </c>
    </row>
    <row r="19" spans="1:5" ht="30.6" customHeight="1" x14ac:dyDescent="0.3">
      <c r="A19" s="57" t="s">
        <v>117</v>
      </c>
      <c r="B19" s="56"/>
      <c r="C19" s="56"/>
      <c r="D19" s="56"/>
      <c r="E19" s="14">
        <f>37993</f>
        <v>37993</v>
      </c>
    </row>
    <row r="20" spans="1:5" ht="56.4" customHeight="1" x14ac:dyDescent="0.3">
      <c r="A20" s="57" t="s">
        <v>118</v>
      </c>
      <c r="B20" s="56"/>
      <c r="C20" s="56"/>
      <c r="D20" s="56"/>
      <c r="E20" s="14">
        <f>3524.3</f>
        <v>3524.3</v>
      </c>
    </row>
    <row r="21" spans="1:5" x14ac:dyDescent="0.3">
      <c r="A21" s="49" t="s">
        <v>5</v>
      </c>
      <c r="B21" s="50"/>
      <c r="C21" s="50"/>
      <c r="D21" s="50"/>
      <c r="E21" s="13">
        <f>'Муниципальные районы'!B39-Учреждения!E5+'Муниципальные районы'!B38</f>
        <v>3747039.78082</v>
      </c>
    </row>
    <row r="22" spans="1:5" x14ac:dyDescent="0.3">
      <c r="A22" s="15"/>
      <c r="B22" s="16"/>
      <c r="C22" s="16"/>
      <c r="D22" s="6"/>
      <c r="E22" s="17"/>
    </row>
    <row r="23" spans="1:5" x14ac:dyDescent="0.3">
      <c r="A23" s="51" t="s">
        <v>14</v>
      </c>
      <c r="B23" s="53" t="s">
        <v>6</v>
      </c>
      <c r="C23" s="54" t="s">
        <v>7</v>
      </c>
      <c r="D23" s="54"/>
      <c r="E23" s="54"/>
    </row>
    <row r="24" spans="1:5" ht="82.8" x14ac:dyDescent="0.3">
      <c r="A24" s="52"/>
      <c r="B24" s="53"/>
      <c r="C24" s="18" t="s">
        <v>8</v>
      </c>
      <c r="D24" s="18" t="s">
        <v>9</v>
      </c>
      <c r="E24" s="18" t="s">
        <v>10</v>
      </c>
    </row>
    <row r="25" spans="1:5" x14ac:dyDescent="0.3">
      <c r="A25" s="21" t="s">
        <v>65</v>
      </c>
      <c r="B25" s="19">
        <v>18071.493419999999</v>
      </c>
      <c r="C25" s="19">
        <v>13681.86087</v>
      </c>
      <c r="D25" s="19">
        <v>2678.6750900000002</v>
      </c>
      <c r="E25" s="19"/>
    </row>
    <row r="26" spans="1:5" x14ac:dyDescent="0.3">
      <c r="A26" s="21" t="s">
        <v>66</v>
      </c>
      <c r="B26" s="19">
        <v>1129.71</v>
      </c>
      <c r="C26" s="19">
        <v>613</v>
      </c>
      <c r="D26" s="19"/>
      <c r="E26" s="19"/>
    </row>
    <row r="27" spans="1:5" x14ac:dyDescent="0.3">
      <c r="A27" s="21" t="s">
        <v>67</v>
      </c>
      <c r="B27" s="19">
        <v>1955.7071000000001</v>
      </c>
      <c r="C27" s="19">
        <v>1678.7071000000001</v>
      </c>
      <c r="D27" s="19">
        <v>277</v>
      </c>
      <c r="E27" s="19"/>
    </row>
    <row r="28" spans="1:5" x14ac:dyDescent="0.3">
      <c r="A28" s="21" t="s">
        <v>68</v>
      </c>
      <c r="B28" s="19">
        <v>54929.508909999997</v>
      </c>
      <c r="C28" s="19">
        <v>20123.82849</v>
      </c>
      <c r="D28" s="19">
        <v>3794.7207899999999</v>
      </c>
      <c r="E28" s="19"/>
    </row>
    <row r="29" spans="1:5" ht="27.6" x14ac:dyDescent="0.3">
      <c r="A29" s="21" t="s">
        <v>69</v>
      </c>
      <c r="B29" s="19">
        <v>18961.194189999998</v>
      </c>
      <c r="C29" s="19">
        <v>2968.13823</v>
      </c>
      <c r="D29" s="19">
        <v>568.72789</v>
      </c>
      <c r="E29" s="19">
        <v>34.799999999999997</v>
      </c>
    </row>
    <row r="30" spans="1:5" x14ac:dyDescent="0.3">
      <c r="A30" s="21" t="s">
        <v>70</v>
      </c>
      <c r="B30" s="19">
        <v>6090.75</v>
      </c>
      <c r="C30" s="19">
        <v>1808.8</v>
      </c>
      <c r="D30" s="19">
        <v>300</v>
      </c>
      <c r="E30" s="19"/>
    </row>
    <row r="31" spans="1:5" x14ac:dyDescent="0.3">
      <c r="A31" s="21" t="s">
        <v>71</v>
      </c>
      <c r="B31" s="19">
        <v>74.45</v>
      </c>
      <c r="C31" s="19"/>
      <c r="D31" s="19">
        <v>73</v>
      </c>
      <c r="E31" s="19"/>
    </row>
    <row r="32" spans="1:5" ht="27.6" x14ac:dyDescent="0.3">
      <c r="A32" s="21" t="s">
        <v>72</v>
      </c>
      <c r="B32" s="19">
        <v>88198.465840000004</v>
      </c>
      <c r="C32" s="19"/>
      <c r="D32" s="19"/>
      <c r="E32" s="19">
        <v>3355.7040000000002</v>
      </c>
    </row>
    <row r="33" spans="1:5" x14ac:dyDescent="0.3">
      <c r="A33" s="21" t="s">
        <v>73</v>
      </c>
      <c r="B33" s="19">
        <v>20028.788229999998</v>
      </c>
      <c r="C33" s="19">
        <v>2675.0173799999998</v>
      </c>
      <c r="D33" s="19">
        <v>1447.66185</v>
      </c>
      <c r="E33" s="19"/>
    </row>
    <row r="34" spans="1:5" x14ac:dyDescent="0.3">
      <c r="A34" s="21" t="s">
        <v>74</v>
      </c>
      <c r="B34" s="19">
        <v>58063.986799999999</v>
      </c>
      <c r="C34" s="19">
        <v>3373</v>
      </c>
      <c r="D34" s="19">
        <v>62.213000000000001</v>
      </c>
      <c r="E34" s="19">
        <v>233.59540000000001</v>
      </c>
    </row>
    <row r="35" spans="1:5" x14ac:dyDescent="0.3">
      <c r="A35" s="21" t="s">
        <v>75</v>
      </c>
      <c r="B35" s="19">
        <v>235140.52329000001</v>
      </c>
      <c r="C35" s="19">
        <v>432.33744000000002</v>
      </c>
      <c r="D35" s="19">
        <v>622.96933000000001</v>
      </c>
      <c r="E35" s="19">
        <v>735.24396000000002</v>
      </c>
    </row>
    <row r="36" spans="1:5" x14ac:dyDescent="0.3">
      <c r="A36" s="21" t="s">
        <v>76</v>
      </c>
      <c r="B36" s="19">
        <v>651375.24158999999</v>
      </c>
      <c r="C36" s="19">
        <v>13334.66655</v>
      </c>
      <c r="D36" s="19">
        <v>4109.7819799999997</v>
      </c>
      <c r="E36" s="19">
        <v>276221.85246999998</v>
      </c>
    </row>
    <row r="37" spans="1:5" x14ac:dyDescent="0.3">
      <c r="A37" s="21" t="s">
        <v>77</v>
      </c>
      <c r="B37" s="19">
        <v>406960.25790999999</v>
      </c>
      <c r="C37" s="19">
        <v>26099.534199999998</v>
      </c>
      <c r="D37" s="19">
        <v>7011.8331799999996</v>
      </c>
      <c r="E37" s="19">
        <v>311179.86316000001</v>
      </c>
    </row>
    <row r="38" spans="1:5" x14ac:dyDescent="0.3">
      <c r="A38" s="21" t="s">
        <v>78</v>
      </c>
      <c r="B38" s="19">
        <v>59194.753530000002</v>
      </c>
      <c r="C38" s="19">
        <v>2929.3</v>
      </c>
      <c r="D38" s="19">
        <v>710.81554000000006</v>
      </c>
      <c r="E38" s="19"/>
    </row>
    <row r="39" spans="1:5" ht="27.6" x14ac:dyDescent="0.3">
      <c r="A39" s="21" t="s">
        <v>79</v>
      </c>
      <c r="B39" s="19">
        <v>56888.196300000003</v>
      </c>
      <c r="C39" s="19">
        <v>32697.9</v>
      </c>
      <c r="D39" s="19">
        <v>12913</v>
      </c>
      <c r="E39" s="19"/>
    </row>
    <row r="40" spans="1:5" x14ac:dyDescent="0.3">
      <c r="A40" s="21" t="s">
        <v>80</v>
      </c>
      <c r="B40" s="19">
        <v>4533.6647999999996</v>
      </c>
      <c r="C40" s="19"/>
      <c r="D40" s="19"/>
      <c r="E40" s="19"/>
    </row>
    <row r="41" spans="1:5" x14ac:dyDescent="0.3">
      <c r="A41" s="21" t="s">
        <v>81</v>
      </c>
      <c r="B41" s="19">
        <v>6385.5642200000002</v>
      </c>
      <c r="C41" s="19">
        <v>2100</v>
      </c>
      <c r="D41" s="19">
        <v>213.55749</v>
      </c>
      <c r="E41" s="19"/>
    </row>
    <row r="42" spans="1:5" x14ac:dyDescent="0.3">
      <c r="A42" s="21" t="s">
        <v>82</v>
      </c>
      <c r="B42" s="19">
        <v>1420.2517800000001</v>
      </c>
      <c r="C42" s="19">
        <v>9.5800599999999996</v>
      </c>
      <c r="D42" s="19"/>
      <c r="E42" s="19"/>
    </row>
    <row r="43" spans="1:5" x14ac:dyDescent="0.3">
      <c r="A43" s="21" t="s">
        <v>83</v>
      </c>
      <c r="B43" s="19">
        <v>671.58596999999997</v>
      </c>
      <c r="C43" s="19">
        <v>124</v>
      </c>
      <c r="D43" s="19"/>
      <c r="E43" s="19"/>
    </row>
    <row r="44" spans="1:5" ht="27.6" x14ac:dyDescent="0.3">
      <c r="A44" s="21" t="s">
        <v>84</v>
      </c>
      <c r="B44" s="19">
        <v>23722.380829999998</v>
      </c>
      <c r="C44" s="19">
        <v>9017.348</v>
      </c>
      <c r="D44" s="19">
        <v>3152.3919999999998</v>
      </c>
      <c r="E44" s="19">
        <v>5383.37255</v>
      </c>
    </row>
    <row r="45" spans="1:5" x14ac:dyDescent="0.3">
      <c r="A45" s="21" t="s">
        <v>85</v>
      </c>
      <c r="B45" s="19">
        <v>5739.6994000000004</v>
      </c>
      <c r="C45" s="19"/>
      <c r="D45" s="19"/>
      <c r="E45" s="19"/>
    </row>
    <row r="46" spans="1:5" x14ac:dyDescent="0.3">
      <c r="A46" s="21" t="s">
        <v>86</v>
      </c>
      <c r="B46" s="19">
        <v>44701.439120000003</v>
      </c>
      <c r="C46" s="19">
        <v>6692.223</v>
      </c>
      <c r="D46" s="19">
        <v>1842.55</v>
      </c>
      <c r="E46" s="19"/>
    </row>
    <row r="47" spans="1:5" x14ac:dyDescent="0.3">
      <c r="A47" s="21" t="s">
        <v>87</v>
      </c>
      <c r="B47" s="19">
        <v>11545.772370000001</v>
      </c>
      <c r="C47" s="19">
        <v>5121.0409</v>
      </c>
      <c r="D47" s="19">
        <v>2453.6259599999998</v>
      </c>
      <c r="E47" s="19">
        <v>-2.9626199999999998</v>
      </c>
    </row>
    <row r="48" spans="1:5" x14ac:dyDescent="0.3">
      <c r="A48" s="21" t="s">
        <v>88</v>
      </c>
      <c r="B48" s="19">
        <v>3295.3603499999999</v>
      </c>
      <c r="C48" s="19">
        <v>3069.9843500000002</v>
      </c>
      <c r="D48" s="19">
        <v>214.97800000000001</v>
      </c>
      <c r="E48" s="19"/>
    </row>
    <row r="49" spans="1:5" x14ac:dyDescent="0.3">
      <c r="A49" s="21" t="s">
        <v>89</v>
      </c>
      <c r="B49" s="19">
        <v>-328.2414</v>
      </c>
      <c r="C49" s="19">
        <v>60</v>
      </c>
      <c r="D49" s="19"/>
      <c r="E49" s="19"/>
    </row>
    <row r="50" spans="1:5" x14ac:dyDescent="0.3">
      <c r="A50" s="21" t="s">
        <v>90</v>
      </c>
      <c r="B50" s="19">
        <v>3949.1080000000002</v>
      </c>
      <c r="C50" s="19"/>
      <c r="D50" s="19"/>
      <c r="E50" s="19"/>
    </row>
    <row r="51" spans="1:5" x14ac:dyDescent="0.3">
      <c r="A51" s="21" t="s">
        <v>91</v>
      </c>
      <c r="B51" s="19">
        <v>276.2</v>
      </c>
      <c r="C51" s="19"/>
      <c r="D51" s="19"/>
      <c r="E51" s="19"/>
    </row>
    <row r="52" spans="1:5" x14ac:dyDescent="0.3">
      <c r="A52" s="21" t="s">
        <v>92</v>
      </c>
      <c r="B52" s="19">
        <v>187.51061999999999</v>
      </c>
      <c r="C52" s="19"/>
      <c r="D52" s="19">
        <v>5.3497700000000004</v>
      </c>
      <c r="E52" s="19"/>
    </row>
    <row r="53" spans="1:5" x14ac:dyDescent="0.3">
      <c r="A53" s="21" t="s">
        <v>93</v>
      </c>
      <c r="B53" s="19">
        <v>635</v>
      </c>
      <c r="C53" s="19">
        <v>262</v>
      </c>
      <c r="D53" s="19">
        <v>285</v>
      </c>
      <c r="E53" s="19"/>
    </row>
    <row r="54" spans="1:5" x14ac:dyDescent="0.3">
      <c r="A54" s="21" t="s">
        <v>94</v>
      </c>
      <c r="B54" s="19">
        <v>27.984010000000001</v>
      </c>
      <c r="C54" s="19"/>
      <c r="D54" s="19"/>
      <c r="E54" s="19"/>
    </row>
    <row r="55" spans="1:5" x14ac:dyDescent="0.3">
      <c r="A55" s="21" t="s">
        <v>95</v>
      </c>
      <c r="B55" s="19">
        <v>19983.296709999999</v>
      </c>
      <c r="C55" s="19">
        <v>15450</v>
      </c>
      <c r="D55" s="19">
        <v>4582</v>
      </c>
      <c r="E55" s="19">
        <v>101.5762</v>
      </c>
    </row>
    <row r="56" spans="1:5" x14ac:dyDescent="0.3">
      <c r="A56" s="21" t="s">
        <v>96</v>
      </c>
      <c r="B56" s="19">
        <v>1391.5945999999999</v>
      </c>
      <c r="C56" s="19">
        <v>329.96499999999997</v>
      </c>
      <c r="D56" s="19">
        <v>21</v>
      </c>
      <c r="E56" s="19"/>
    </row>
    <row r="57" spans="1:5" x14ac:dyDescent="0.3">
      <c r="A57" s="21" t="s">
        <v>97</v>
      </c>
      <c r="B57" s="19">
        <v>23280.52808</v>
      </c>
      <c r="C57" s="19"/>
      <c r="D57" s="19"/>
      <c r="E57" s="19">
        <v>-339.887</v>
      </c>
    </row>
    <row r="58" spans="1:5" x14ac:dyDescent="0.3">
      <c r="A58" s="21" t="s">
        <v>98</v>
      </c>
      <c r="B58" s="19">
        <v>16129.45264</v>
      </c>
      <c r="C58" s="19">
        <v>6012.2856400000001</v>
      </c>
      <c r="D58" s="19">
        <v>2241.3341300000002</v>
      </c>
      <c r="E58" s="19">
        <v>1560.6</v>
      </c>
    </row>
    <row r="59" spans="1:5" x14ac:dyDescent="0.3">
      <c r="A59" s="21" t="s">
        <v>99</v>
      </c>
      <c r="B59" s="19">
        <v>1574.8909699999999</v>
      </c>
      <c r="C59" s="19"/>
      <c r="D59" s="19"/>
      <c r="E59" s="19"/>
    </row>
    <row r="60" spans="1:5" x14ac:dyDescent="0.3">
      <c r="A60" s="21" t="s">
        <v>100</v>
      </c>
      <c r="B60" s="19">
        <v>2855.7359999999999</v>
      </c>
      <c r="C60" s="19"/>
      <c r="D60" s="19"/>
      <c r="E60" s="19"/>
    </row>
    <row r="61" spans="1:5" x14ac:dyDescent="0.3">
      <c r="A61" s="21" t="s">
        <v>101</v>
      </c>
      <c r="B61" s="19">
        <v>1789.0694000000001</v>
      </c>
      <c r="C61" s="19">
        <v>1505.26</v>
      </c>
      <c r="D61" s="19">
        <v>128.2894</v>
      </c>
      <c r="E61" s="19"/>
    </row>
    <row r="62" spans="1:5" x14ac:dyDescent="0.3">
      <c r="A62" s="21" t="s">
        <v>102</v>
      </c>
      <c r="B62" s="19">
        <v>40104.134010000002</v>
      </c>
      <c r="C62" s="19"/>
      <c r="D62" s="19">
        <v>865.8</v>
      </c>
      <c r="E62" s="19"/>
    </row>
    <row r="63" spans="1:5" x14ac:dyDescent="0.3">
      <c r="A63" s="21" t="s">
        <v>103</v>
      </c>
      <c r="B63" s="19">
        <v>303.64166999999998</v>
      </c>
      <c r="C63" s="19"/>
      <c r="D63" s="19">
        <v>144.9</v>
      </c>
      <c r="E63" s="19"/>
    </row>
    <row r="64" spans="1:5" x14ac:dyDescent="0.3">
      <c r="A64" s="21" t="s">
        <v>104</v>
      </c>
      <c r="B64" s="19">
        <v>108.28606000000001</v>
      </c>
      <c r="C64" s="19"/>
      <c r="D64" s="19"/>
      <c r="E64" s="19"/>
    </row>
    <row r="65" spans="1:5" x14ac:dyDescent="0.3">
      <c r="A65" s="21" t="s">
        <v>105</v>
      </c>
      <c r="B65" s="19">
        <v>4822.2250000000004</v>
      </c>
      <c r="C65" s="19">
        <v>80</v>
      </c>
      <c r="D65" s="19">
        <v>161</v>
      </c>
      <c r="E65" s="19"/>
    </row>
    <row r="66" spans="1:5" x14ac:dyDescent="0.3">
      <c r="A66" s="23" t="s">
        <v>106</v>
      </c>
      <c r="B66" s="20">
        <v>1896169.1623199999</v>
      </c>
      <c r="C66" s="20">
        <v>172249.77721</v>
      </c>
      <c r="D66" s="20">
        <v>50882.1754</v>
      </c>
      <c r="E66" s="20">
        <v>598463.75812000001</v>
      </c>
    </row>
  </sheetData>
  <mergeCells count="21">
    <mergeCell ref="A16:D16"/>
    <mergeCell ref="A17:D17"/>
    <mergeCell ref="A18:D18"/>
    <mergeCell ref="A19:D19"/>
    <mergeCell ref="A20:D20"/>
    <mergeCell ref="A1:E1"/>
    <mergeCell ref="A2:E2"/>
    <mergeCell ref="A5:D5"/>
    <mergeCell ref="A21:D21"/>
    <mergeCell ref="A23:A24"/>
    <mergeCell ref="B23:B24"/>
    <mergeCell ref="C23:E2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view="pageBreakPreview" topLeftCell="A31" zoomScaleNormal="100" zoomScaleSheetLayoutView="100" workbookViewId="0">
      <selection activeCell="B40" sqref="B40"/>
    </sheetView>
  </sheetViews>
  <sheetFormatPr defaultRowHeight="14.4" x14ac:dyDescent="0.3"/>
  <cols>
    <col min="1" max="1" width="38.33203125" customWidth="1"/>
    <col min="2" max="2" width="13.109375" customWidth="1"/>
    <col min="3" max="4" width="13.33203125" customWidth="1"/>
    <col min="5" max="5" width="14.33203125" customWidth="1"/>
    <col min="6" max="6" width="13.6640625" customWidth="1"/>
    <col min="7" max="7" width="13.44140625" customWidth="1"/>
    <col min="8" max="8" width="13.5546875" customWidth="1"/>
    <col min="9" max="9" width="14.21875" customWidth="1"/>
    <col min="10" max="10" width="12.6640625" customWidth="1"/>
    <col min="11" max="11" width="11" customWidth="1"/>
    <col min="12" max="12" width="13.44140625" customWidth="1"/>
    <col min="13" max="14" width="13.6640625" customWidth="1"/>
    <col min="15" max="15" width="14.21875" customWidth="1"/>
    <col min="16" max="16" width="10.88671875" customWidth="1"/>
  </cols>
  <sheetData>
    <row r="1" spans="1:20" s="29" customFormat="1" ht="15.6" x14ac:dyDescent="0.3">
      <c r="A1" s="43" t="s">
        <v>64</v>
      </c>
      <c r="C1" s="30" t="s">
        <v>13</v>
      </c>
    </row>
    <row r="2" spans="1:20" x14ac:dyDescent="0.3">
      <c r="A2" s="38" t="str">
        <f>TEXT(EndData2,"[$-FC19]ДД.ММ.ГГГ")</f>
        <v>06.12.2018</v>
      </c>
      <c r="B2" s="38">
        <f>A2+1</f>
        <v>43441</v>
      </c>
      <c r="C2" s="44" t="str">
        <f>TEXT(B2,"[$-FC19]ДД.ММ.ГГГ")</f>
        <v>07.12.2018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1445.1666299999999</v>
      </c>
      <c r="K4" s="40">
        <v>192.42400000000001</v>
      </c>
      <c r="L4" s="40"/>
      <c r="M4" s="40"/>
      <c r="N4" s="40"/>
      <c r="O4" s="40"/>
      <c r="P4" s="26">
        <v>1637.5906299999999</v>
      </c>
      <c r="Q4" s="27"/>
      <c r="R4" s="27"/>
      <c r="S4" s="27"/>
      <c r="T4" s="27"/>
    </row>
    <row r="5" spans="1:20" ht="40.200000000000003" x14ac:dyDescent="0.3">
      <c r="A5" s="25" t="s">
        <v>32</v>
      </c>
      <c r="B5" s="40">
        <v>1970</v>
      </c>
      <c r="C5" s="40">
        <v>22287.8</v>
      </c>
      <c r="D5" s="40">
        <v>19116.165000000001</v>
      </c>
      <c r="E5" s="40">
        <v>11966</v>
      </c>
      <c r="F5" s="40">
        <v>8493.7999999999993</v>
      </c>
      <c r="G5" s="40">
        <v>22844.833330000001</v>
      </c>
      <c r="H5" s="40">
        <v>6102.326</v>
      </c>
      <c r="I5" s="40">
        <v>6085</v>
      </c>
      <c r="J5" s="40">
        <v>486.66663</v>
      </c>
      <c r="K5" s="40">
        <v>4651.4160000000002</v>
      </c>
      <c r="L5" s="40"/>
      <c r="M5" s="40">
        <v>9003</v>
      </c>
      <c r="N5" s="40">
        <v>13368</v>
      </c>
      <c r="O5" s="40">
        <v>22993.396000000001</v>
      </c>
      <c r="P5" s="26">
        <v>149368.40296000001</v>
      </c>
      <c r="Q5" s="27"/>
      <c r="R5" s="27"/>
      <c r="S5" s="27"/>
      <c r="T5" s="27"/>
    </row>
    <row r="6" spans="1:20" ht="27" x14ac:dyDescent="0.3">
      <c r="A6" s="25" t="s">
        <v>33</v>
      </c>
      <c r="B6" s="40">
        <v>101.824</v>
      </c>
      <c r="C6" s="40"/>
      <c r="D6" s="40">
        <v>75</v>
      </c>
      <c r="E6" s="40"/>
      <c r="F6" s="40"/>
      <c r="G6" s="40">
        <v>75</v>
      </c>
      <c r="H6" s="40"/>
      <c r="I6" s="40"/>
      <c r="J6" s="40">
        <v>57197.533369999997</v>
      </c>
      <c r="K6" s="40"/>
      <c r="L6" s="40">
        <v>19410.22</v>
      </c>
      <c r="M6" s="40"/>
      <c r="N6" s="40">
        <v>4730</v>
      </c>
      <c r="O6" s="40">
        <v>5065.5</v>
      </c>
      <c r="P6" s="26">
        <v>86655.077369999999</v>
      </c>
      <c r="Q6" s="27"/>
      <c r="R6" s="27"/>
      <c r="S6" s="27"/>
      <c r="T6" s="27"/>
    </row>
    <row r="7" spans="1:20" ht="66.599999999999994" x14ac:dyDescent="0.3">
      <c r="A7" s="25" t="s">
        <v>34</v>
      </c>
      <c r="B7" s="40">
        <v>35918.170550000003</v>
      </c>
      <c r="C7" s="40">
        <v>69744.895919999995</v>
      </c>
      <c r="D7" s="40">
        <v>26500.876</v>
      </c>
      <c r="E7" s="40">
        <v>17149.130649999999</v>
      </c>
      <c r="F7" s="40">
        <v>6030.125</v>
      </c>
      <c r="G7" s="40">
        <v>35075.199979999998</v>
      </c>
      <c r="H7" s="40">
        <v>13305.227999999999</v>
      </c>
      <c r="I7" s="40">
        <v>3187.1</v>
      </c>
      <c r="J7" s="40">
        <v>30190.07804</v>
      </c>
      <c r="K7" s="40">
        <v>7879.6</v>
      </c>
      <c r="L7" s="40"/>
      <c r="M7" s="40">
        <v>15627.22</v>
      </c>
      <c r="N7" s="40">
        <v>8748.5740000000005</v>
      </c>
      <c r="O7" s="40">
        <v>1899.57825</v>
      </c>
      <c r="P7" s="26">
        <v>271255.77639000001</v>
      </c>
      <c r="Q7" s="27"/>
      <c r="R7" s="27"/>
      <c r="S7" s="27"/>
      <c r="T7" s="27"/>
    </row>
    <row r="8" spans="1:20" ht="106.2" x14ac:dyDescent="0.3">
      <c r="A8" s="25" t="s">
        <v>35</v>
      </c>
      <c r="B8" s="40">
        <v>1913.78818</v>
      </c>
      <c r="C8" s="40">
        <v>314.07994000000002</v>
      </c>
      <c r="D8" s="40"/>
      <c r="E8" s="40">
        <v>450</v>
      </c>
      <c r="F8" s="40"/>
      <c r="G8" s="40"/>
      <c r="H8" s="40">
        <v>794.66945999999996</v>
      </c>
      <c r="I8" s="40"/>
      <c r="J8" s="40">
        <v>569.72307000000001</v>
      </c>
      <c r="K8" s="40">
        <v>97.05</v>
      </c>
      <c r="L8" s="40">
        <v>1050.5060000000001</v>
      </c>
      <c r="M8" s="40"/>
      <c r="N8" s="40"/>
      <c r="O8" s="40">
        <v>1500</v>
      </c>
      <c r="P8" s="26">
        <v>6689.8166499999998</v>
      </c>
      <c r="Q8" s="27"/>
      <c r="R8" s="27"/>
      <c r="S8" s="27"/>
      <c r="T8" s="27"/>
    </row>
    <row r="9" spans="1:20" ht="40.200000000000003" x14ac:dyDescent="0.3">
      <c r="A9" s="25" t="s">
        <v>36</v>
      </c>
      <c r="B9" s="40">
        <v>1963.5905399999999</v>
      </c>
      <c r="C9" s="40"/>
      <c r="D9" s="40"/>
      <c r="E9" s="40"/>
      <c r="F9" s="40"/>
      <c r="G9" s="40"/>
      <c r="H9" s="40"/>
      <c r="I9" s="40"/>
      <c r="J9" s="40"/>
      <c r="K9" s="40">
        <v>4931.5053500000004</v>
      </c>
      <c r="L9" s="40"/>
      <c r="M9" s="40"/>
      <c r="N9" s="40"/>
      <c r="O9" s="40"/>
      <c r="P9" s="26">
        <v>6895.0958899999996</v>
      </c>
      <c r="Q9" s="27"/>
      <c r="R9" s="27"/>
      <c r="S9" s="27"/>
      <c r="T9" s="27"/>
    </row>
    <row r="10" spans="1:20" ht="79.8" x14ac:dyDescent="0.3">
      <c r="A10" s="25" t="s">
        <v>37</v>
      </c>
      <c r="B10" s="40">
        <v>91.54</v>
      </c>
      <c r="C10" s="40"/>
      <c r="D10" s="40"/>
      <c r="E10" s="40"/>
      <c r="F10" s="40"/>
      <c r="G10" s="40"/>
      <c r="H10" s="40"/>
      <c r="I10" s="40"/>
      <c r="J10" s="40">
        <v>27.724</v>
      </c>
      <c r="K10" s="40">
        <v>3.11</v>
      </c>
      <c r="L10" s="40"/>
      <c r="M10" s="40"/>
      <c r="N10" s="40">
        <v>12.3</v>
      </c>
      <c r="O10" s="40"/>
      <c r="P10" s="26">
        <v>134.67400000000001</v>
      </c>
      <c r="Q10" s="27"/>
      <c r="R10" s="27"/>
      <c r="S10" s="27"/>
      <c r="T10" s="27"/>
    </row>
    <row r="11" spans="1:20" ht="79.8" x14ac:dyDescent="0.3">
      <c r="A11" s="25" t="s">
        <v>38</v>
      </c>
      <c r="B11" s="40"/>
      <c r="C11" s="40">
        <v>4189.75</v>
      </c>
      <c r="D11" s="40">
        <v>643.41499999999996</v>
      </c>
      <c r="E11" s="40">
        <v>534.32000000000005</v>
      </c>
      <c r="F11" s="40">
        <v>163</v>
      </c>
      <c r="G11" s="40">
        <v>633.33333000000005</v>
      </c>
      <c r="H11" s="40">
        <v>160.666</v>
      </c>
      <c r="I11" s="40">
        <v>45</v>
      </c>
      <c r="J11" s="40"/>
      <c r="K11" s="40"/>
      <c r="L11" s="40"/>
      <c r="M11" s="40">
        <v>237.018</v>
      </c>
      <c r="N11" s="40">
        <v>243.67400000000001</v>
      </c>
      <c r="O11" s="40">
        <v>133.5</v>
      </c>
      <c r="P11" s="26">
        <v>6983.6763300000002</v>
      </c>
      <c r="Q11" s="27"/>
      <c r="R11" s="27"/>
      <c r="S11" s="27"/>
      <c r="T11" s="27"/>
    </row>
    <row r="12" spans="1:20" ht="79.8" x14ac:dyDescent="0.3">
      <c r="A12" s="25" t="s">
        <v>39</v>
      </c>
      <c r="B12" s="40"/>
      <c r="C12" s="40">
        <v>258.32600000000002</v>
      </c>
      <c r="D12" s="40">
        <v>123.33199999999999</v>
      </c>
      <c r="E12" s="40">
        <v>79.540000000000006</v>
      </c>
      <c r="F12" s="40">
        <v>74.5</v>
      </c>
      <c r="G12" s="40">
        <v>93.083330000000004</v>
      </c>
      <c r="H12" s="40">
        <v>74.846999999999994</v>
      </c>
      <c r="I12" s="40">
        <v>79.2</v>
      </c>
      <c r="J12" s="40">
        <v>77.218999999999994</v>
      </c>
      <c r="K12" s="40"/>
      <c r="L12" s="40"/>
      <c r="M12" s="40">
        <v>126.7</v>
      </c>
      <c r="N12" s="40">
        <v>88.861000000000004</v>
      </c>
      <c r="O12" s="40">
        <v>100.377</v>
      </c>
      <c r="P12" s="26">
        <v>1175.98533</v>
      </c>
      <c r="Q12" s="27"/>
      <c r="R12" s="27"/>
      <c r="S12" s="27"/>
      <c r="T12" s="27"/>
    </row>
    <row r="13" spans="1:20" ht="53.4" x14ac:dyDescent="0.3">
      <c r="A13" s="25" t="s">
        <v>40</v>
      </c>
      <c r="B13" s="40">
        <v>217.58</v>
      </c>
      <c r="C13" s="40">
        <v>-35.016030000000001</v>
      </c>
      <c r="D13" s="40">
        <v>200</v>
      </c>
      <c r="E13" s="40">
        <v>184.84</v>
      </c>
      <c r="F13" s="40">
        <v>71</v>
      </c>
      <c r="G13" s="40">
        <v>180</v>
      </c>
      <c r="H13" s="40">
        <v>111.4</v>
      </c>
      <c r="I13" s="40">
        <v>45.05</v>
      </c>
      <c r="J13" s="40">
        <v>352.322</v>
      </c>
      <c r="K13" s="40">
        <v>64.144999999999996</v>
      </c>
      <c r="L13" s="40">
        <v>70.048000000000002</v>
      </c>
      <c r="M13" s="40">
        <v>35</v>
      </c>
      <c r="N13" s="40">
        <v>70.159000000000006</v>
      </c>
      <c r="O13" s="40">
        <v>25.64838</v>
      </c>
      <c r="P13" s="26">
        <v>1592.17635</v>
      </c>
      <c r="Q13" s="27"/>
      <c r="R13" s="27"/>
      <c r="S13" s="27"/>
      <c r="T13" s="27"/>
    </row>
    <row r="14" spans="1:20" ht="79.8" x14ac:dyDescent="0.3">
      <c r="A14" s="25" t="s">
        <v>41</v>
      </c>
      <c r="B14" s="40">
        <v>519.47</v>
      </c>
      <c r="C14" s="40">
        <v>1070.2611400000001</v>
      </c>
      <c r="D14" s="40">
        <v>207</v>
      </c>
      <c r="E14" s="40">
        <v>147.42866000000001</v>
      </c>
      <c r="F14" s="40">
        <v>125.9562</v>
      </c>
      <c r="G14" s="40">
        <v>443</v>
      </c>
      <c r="H14" s="40">
        <v>264.97730999999999</v>
      </c>
      <c r="I14" s="40">
        <v>148.25</v>
      </c>
      <c r="J14" s="40">
        <v>293.52300000000002</v>
      </c>
      <c r="K14" s="40"/>
      <c r="L14" s="40">
        <v>165.75885</v>
      </c>
      <c r="M14" s="40">
        <v>58</v>
      </c>
      <c r="N14" s="40">
        <v>166.91027</v>
      </c>
      <c r="O14" s="40">
        <v>30.857060000000001</v>
      </c>
      <c r="P14" s="26">
        <v>3641.3924900000002</v>
      </c>
      <c r="Q14" s="27"/>
      <c r="R14" s="27"/>
      <c r="S14" s="27"/>
      <c r="T14" s="27"/>
    </row>
    <row r="15" spans="1:20" ht="106.2" x14ac:dyDescent="0.3">
      <c r="A15" s="25" t="s">
        <v>42</v>
      </c>
      <c r="B15" s="40"/>
      <c r="C15" s="40"/>
      <c r="D15" s="40">
        <v>406.27699999999999</v>
      </c>
      <c r="E15" s="40"/>
      <c r="F15" s="40"/>
      <c r="G15" s="40"/>
      <c r="H15" s="40"/>
      <c r="I15" s="40"/>
      <c r="J15" s="40"/>
      <c r="K15" s="40"/>
      <c r="L15" s="40"/>
      <c r="M15" s="40"/>
      <c r="N15" s="40"/>
      <c r="O15" s="40"/>
      <c r="P15" s="26">
        <v>406.27699999999999</v>
      </c>
      <c r="Q15" s="27"/>
      <c r="R15" s="27"/>
      <c r="S15" s="27"/>
      <c r="T15" s="27"/>
    </row>
    <row r="16" spans="1:20" ht="93" x14ac:dyDescent="0.3">
      <c r="A16" s="25" t="s">
        <v>43</v>
      </c>
      <c r="B16" s="40"/>
      <c r="C16" s="40">
        <v>4014.1370000000002</v>
      </c>
      <c r="D16" s="40"/>
      <c r="E16" s="40"/>
      <c r="F16" s="40"/>
      <c r="G16" s="40"/>
      <c r="H16" s="40"/>
      <c r="I16" s="40"/>
      <c r="J16" s="40"/>
      <c r="K16" s="40"/>
      <c r="L16" s="40"/>
      <c r="M16" s="40"/>
      <c r="N16" s="40"/>
      <c r="O16" s="40"/>
      <c r="P16" s="26">
        <v>4014.1370000000002</v>
      </c>
      <c r="Q16" s="27"/>
      <c r="R16" s="27"/>
      <c r="S16" s="27"/>
      <c r="T16" s="27"/>
    </row>
    <row r="17" spans="1:20" ht="79.8" x14ac:dyDescent="0.3">
      <c r="A17" s="25" t="s">
        <v>44</v>
      </c>
      <c r="B17" s="40"/>
      <c r="C17" s="40">
        <v>-1.8762000000000001</v>
      </c>
      <c r="D17" s="40"/>
      <c r="E17" s="40"/>
      <c r="F17" s="40"/>
      <c r="G17" s="40">
        <v>18.756</v>
      </c>
      <c r="H17" s="40"/>
      <c r="I17" s="40"/>
      <c r="J17" s="40">
        <v>37.492600000000003</v>
      </c>
      <c r="K17" s="40"/>
      <c r="L17" s="40"/>
      <c r="M17" s="40">
        <v>8.2469099999999997</v>
      </c>
      <c r="N17" s="40"/>
      <c r="O17" s="40"/>
      <c r="P17" s="26">
        <v>62.619309999999999</v>
      </c>
      <c r="Q17" s="27"/>
      <c r="R17" s="27"/>
      <c r="S17" s="27"/>
      <c r="T17" s="27"/>
    </row>
    <row r="18" spans="1:20" ht="317.39999999999998" x14ac:dyDescent="0.3">
      <c r="A18" s="25" t="s">
        <v>45</v>
      </c>
      <c r="B18" s="40">
        <v>30469.873</v>
      </c>
      <c r="C18" s="40">
        <v>24008.473030000001</v>
      </c>
      <c r="D18" s="40">
        <v>1975</v>
      </c>
      <c r="E18" s="40">
        <v>1606.6390899999999</v>
      </c>
      <c r="F18" s="40"/>
      <c r="G18" s="40">
        <v>4685</v>
      </c>
      <c r="H18" s="40">
        <v>867.15553999999997</v>
      </c>
      <c r="I18" s="40">
        <v>63.646999999999998</v>
      </c>
      <c r="J18" s="40">
        <v>4665.7617200000004</v>
      </c>
      <c r="K18" s="40">
        <v>800</v>
      </c>
      <c r="L18" s="40">
        <v>1375.4551799999999</v>
      </c>
      <c r="M18" s="40">
        <v>1867.1114600000001</v>
      </c>
      <c r="N18" s="40">
        <v>1391.58968</v>
      </c>
      <c r="O18" s="40">
        <v>260.35421000000002</v>
      </c>
      <c r="P18" s="26">
        <v>74036.059909999996</v>
      </c>
      <c r="Q18" s="27"/>
      <c r="R18" s="27"/>
      <c r="S18" s="27"/>
      <c r="T18" s="27"/>
    </row>
    <row r="19" spans="1:20" ht="159" x14ac:dyDescent="0.3">
      <c r="A19" s="25" t="s">
        <v>46</v>
      </c>
      <c r="B19" s="40">
        <v>164574.66320000001</v>
      </c>
      <c r="C19" s="40">
        <v>99090.874469999995</v>
      </c>
      <c r="D19" s="40">
        <v>32734.71084</v>
      </c>
      <c r="E19" s="40">
        <v>23127.339660000001</v>
      </c>
      <c r="F19" s="40">
        <v>4643.7562799999996</v>
      </c>
      <c r="G19" s="40">
        <v>34096.727800000001</v>
      </c>
      <c r="H19" s="40">
        <v>4989.1062700000002</v>
      </c>
      <c r="I19" s="40">
        <v>1903.9</v>
      </c>
      <c r="J19" s="40">
        <v>25154.374</v>
      </c>
      <c r="K19" s="40">
        <v>10791.908729999999</v>
      </c>
      <c r="L19" s="40">
        <v>28643.863000000001</v>
      </c>
      <c r="M19" s="40">
        <v>12220.51</v>
      </c>
      <c r="N19" s="40">
        <v>9960.5053900000003</v>
      </c>
      <c r="O19" s="40">
        <v>17898.816599999998</v>
      </c>
      <c r="P19" s="26">
        <v>469831.05624000001</v>
      </c>
      <c r="Q19" s="27"/>
      <c r="R19" s="27"/>
      <c r="S19" s="27"/>
      <c r="T19" s="27"/>
    </row>
    <row r="20" spans="1:20" ht="93" x14ac:dyDescent="0.3">
      <c r="A20" s="25" t="s">
        <v>47</v>
      </c>
      <c r="B20" s="40">
        <v>14403.207</v>
      </c>
      <c r="C20" s="40">
        <v>6845.2609300000004</v>
      </c>
      <c r="D20" s="40">
        <v>1329.04043</v>
      </c>
      <c r="E20" s="40">
        <v>854.38345000000004</v>
      </c>
      <c r="F20" s="40"/>
      <c r="G20" s="40">
        <v>1772.11</v>
      </c>
      <c r="H20" s="40">
        <v>1749.6320000000001</v>
      </c>
      <c r="I20" s="40"/>
      <c r="J20" s="40">
        <v>2052</v>
      </c>
      <c r="K20" s="40">
        <v>790</v>
      </c>
      <c r="L20" s="40">
        <v>2309.922</v>
      </c>
      <c r="M20" s="40"/>
      <c r="N20" s="40">
        <v>1615.2939100000001</v>
      </c>
      <c r="O20" s="40"/>
      <c r="P20" s="26">
        <v>33720.849719999998</v>
      </c>
      <c r="Q20" s="27"/>
      <c r="R20" s="27"/>
      <c r="S20" s="27"/>
      <c r="T20" s="27"/>
    </row>
    <row r="21" spans="1:20" ht="132.6" x14ac:dyDescent="0.3">
      <c r="A21" s="25" t="s">
        <v>48</v>
      </c>
      <c r="B21" s="40">
        <v>2.7661199999999999</v>
      </c>
      <c r="C21" s="40">
        <v>7.0213000000000001</v>
      </c>
      <c r="D21" s="40"/>
      <c r="E21" s="40"/>
      <c r="F21" s="40"/>
      <c r="G21" s="40"/>
      <c r="H21" s="40">
        <v>2.7250000000000001</v>
      </c>
      <c r="I21" s="40"/>
      <c r="J21" s="40">
        <v>3.29758</v>
      </c>
      <c r="K21" s="40">
        <v>3.9882399999999998</v>
      </c>
      <c r="L21" s="40"/>
      <c r="M21" s="40"/>
      <c r="N21" s="40"/>
      <c r="O21" s="40"/>
      <c r="P21" s="26">
        <v>19.79824</v>
      </c>
      <c r="Q21" s="27"/>
      <c r="R21" s="27"/>
      <c r="S21" s="27"/>
      <c r="T21" s="27"/>
    </row>
    <row r="22" spans="1:20" ht="119.4" x14ac:dyDescent="0.3">
      <c r="A22" s="25" t="s">
        <v>49</v>
      </c>
      <c r="B22" s="40">
        <v>-382.21800000000002</v>
      </c>
      <c r="C22" s="40">
        <v>3912.3175799999999</v>
      </c>
      <c r="D22" s="40">
        <v>399.60700000000003</v>
      </c>
      <c r="E22" s="40">
        <v>175.29599999999999</v>
      </c>
      <c r="F22" s="40"/>
      <c r="G22" s="40">
        <v>607.71400000000006</v>
      </c>
      <c r="H22" s="40">
        <v>83.45</v>
      </c>
      <c r="I22" s="40">
        <v>20</v>
      </c>
      <c r="J22" s="40">
        <v>1406</v>
      </c>
      <c r="K22" s="40"/>
      <c r="L22" s="40">
        <v>1226.3230000000001</v>
      </c>
      <c r="M22" s="40"/>
      <c r="N22" s="40">
        <v>265</v>
      </c>
      <c r="O22" s="40"/>
      <c r="P22" s="26">
        <v>7713.4895800000004</v>
      </c>
      <c r="Q22" s="27"/>
      <c r="R22" s="27"/>
      <c r="S22" s="27"/>
      <c r="T22" s="27"/>
    </row>
    <row r="23" spans="1:20" ht="119.4" x14ac:dyDescent="0.3">
      <c r="A23" s="25" t="s">
        <v>50</v>
      </c>
      <c r="B23" s="40">
        <v>110331.75813</v>
      </c>
      <c r="C23" s="40">
        <v>12501.02</v>
      </c>
      <c r="D23" s="40">
        <v>13830.161</v>
      </c>
      <c r="E23" s="40">
        <v>11075.23236</v>
      </c>
      <c r="F23" s="40"/>
      <c r="G23" s="40">
        <v>5696.7496499999997</v>
      </c>
      <c r="H23" s="40">
        <v>5373.4205099999999</v>
      </c>
      <c r="I23" s="40"/>
      <c r="J23" s="40">
        <v>2206.6</v>
      </c>
      <c r="K23" s="40">
        <v>2350.0653699999998</v>
      </c>
      <c r="L23" s="40">
        <v>8049.7209999999995</v>
      </c>
      <c r="M23" s="40">
        <v>2995.43</v>
      </c>
      <c r="N23" s="40">
        <v>1830</v>
      </c>
      <c r="O23" s="40">
        <v>4909.1298999999999</v>
      </c>
      <c r="P23" s="26">
        <v>181149.28792</v>
      </c>
      <c r="Q23" s="27"/>
      <c r="R23" s="27"/>
      <c r="S23" s="27"/>
      <c r="T23" s="27"/>
    </row>
    <row r="24" spans="1:20" ht="66.599999999999994" x14ac:dyDescent="0.3">
      <c r="A24" s="25" t="s">
        <v>51</v>
      </c>
      <c r="B24" s="40"/>
      <c r="C24" s="40"/>
      <c r="D24" s="40"/>
      <c r="E24" s="40">
        <v>830</v>
      </c>
      <c r="F24" s="40">
        <v>300</v>
      </c>
      <c r="G24" s="40">
        <v>2480</v>
      </c>
      <c r="H24" s="40">
        <v>297.25400000000002</v>
      </c>
      <c r="I24" s="40">
        <v>63.57</v>
      </c>
      <c r="J24" s="40">
        <v>3700</v>
      </c>
      <c r="K24" s="40"/>
      <c r="L24" s="40">
        <v>348.09589</v>
      </c>
      <c r="M24" s="40"/>
      <c r="N24" s="40">
        <v>1462.7617299999999</v>
      </c>
      <c r="O24" s="40">
        <v>3683.1390000000001</v>
      </c>
      <c r="P24" s="26">
        <v>13164.82062</v>
      </c>
      <c r="Q24" s="27"/>
      <c r="R24" s="27"/>
      <c r="S24" s="27"/>
      <c r="T24" s="27"/>
    </row>
    <row r="25" spans="1:20" ht="93" x14ac:dyDescent="0.3">
      <c r="A25" s="25" t="s">
        <v>52</v>
      </c>
      <c r="B25" s="40">
        <v>1077.2974999999999</v>
      </c>
      <c r="C25" s="40">
        <v>1524.4079999999999</v>
      </c>
      <c r="D25" s="40">
        <v>250.91</v>
      </c>
      <c r="E25" s="40">
        <v>257.91498000000001</v>
      </c>
      <c r="F25" s="40">
        <v>10</v>
      </c>
      <c r="G25" s="40">
        <v>260.85000000000002</v>
      </c>
      <c r="H25" s="40">
        <v>116.57931000000001</v>
      </c>
      <c r="I25" s="40">
        <v>10</v>
      </c>
      <c r="J25" s="40">
        <v>178</v>
      </c>
      <c r="K25" s="40">
        <v>67.703999999999994</v>
      </c>
      <c r="L25" s="40">
        <v>541.99800000000005</v>
      </c>
      <c r="M25" s="40"/>
      <c r="N25" s="40">
        <v>48.6</v>
      </c>
      <c r="O25" s="40"/>
      <c r="P25" s="26">
        <v>4344.2617899999996</v>
      </c>
      <c r="Q25" s="27"/>
      <c r="R25" s="27"/>
      <c r="S25" s="27"/>
      <c r="T25" s="27"/>
    </row>
    <row r="26" spans="1:20" ht="66.599999999999994" x14ac:dyDescent="0.3">
      <c r="A26" s="25" t="s">
        <v>53</v>
      </c>
      <c r="B26" s="40">
        <v>422.39584000000002</v>
      </c>
      <c r="C26" s="40">
        <v>1500.1955399999999</v>
      </c>
      <c r="D26" s="40"/>
      <c r="E26" s="40"/>
      <c r="F26" s="40"/>
      <c r="G26" s="40">
        <v>24.791340000000002</v>
      </c>
      <c r="H26" s="40"/>
      <c r="I26" s="40"/>
      <c r="J26" s="40"/>
      <c r="K26" s="40">
        <v>323.7</v>
      </c>
      <c r="L26" s="40"/>
      <c r="M26" s="40"/>
      <c r="N26" s="40">
        <v>43.889000000000003</v>
      </c>
      <c r="O26" s="40"/>
      <c r="P26" s="26">
        <v>2314.97172</v>
      </c>
      <c r="Q26" s="27"/>
      <c r="R26" s="27"/>
      <c r="S26" s="27"/>
      <c r="T26" s="27"/>
    </row>
    <row r="27" spans="1:20" ht="79.8" x14ac:dyDescent="0.3">
      <c r="A27" s="25" t="s">
        <v>54</v>
      </c>
      <c r="B27" s="40"/>
      <c r="C27" s="40"/>
      <c r="D27" s="40"/>
      <c r="E27" s="40"/>
      <c r="F27" s="40"/>
      <c r="G27" s="40"/>
      <c r="H27" s="40"/>
      <c r="I27" s="40"/>
      <c r="J27" s="40"/>
      <c r="K27" s="40">
        <v>4396.8999999999996</v>
      </c>
      <c r="L27" s="40"/>
      <c r="M27" s="40"/>
      <c r="N27" s="40"/>
      <c r="O27" s="40"/>
      <c r="P27" s="26">
        <v>4396.8999999999996</v>
      </c>
      <c r="Q27" s="27"/>
      <c r="R27" s="27"/>
      <c r="S27" s="27"/>
      <c r="T27" s="27"/>
    </row>
    <row r="28" spans="1:20" ht="159" x14ac:dyDescent="0.3">
      <c r="A28" s="25" t="s">
        <v>55</v>
      </c>
      <c r="B28" s="40">
        <v>611.13800000000003</v>
      </c>
      <c r="C28" s="40"/>
      <c r="D28" s="40"/>
      <c r="E28" s="40"/>
      <c r="F28" s="40"/>
      <c r="G28" s="40"/>
      <c r="H28" s="40"/>
      <c r="I28" s="40"/>
      <c r="J28" s="40">
        <v>59.335999999999999</v>
      </c>
      <c r="K28" s="40"/>
      <c r="L28" s="40"/>
      <c r="M28" s="40"/>
      <c r="N28" s="40"/>
      <c r="O28" s="40"/>
      <c r="P28" s="26">
        <v>670.47400000000005</v>
      </c>
      <c r="Q28" s="27"/>
      <c r="R28" s="27"/>
      <c r="S28" s="27"/>
      <c r="T28" s="27"/>
    </row>
    <row r="29" spans="1:20" ht="93" x14ac:dyDescent="0.3">
      <c r="A29" s="25" t="s">
        <v>56</v>
      </c>
      <c r="B29" s="40"/>
      <c r="C29" s="40"/>
      <c r="D29" s="40"/>
      <c r="E29" s="40"/>
      <c r="F29" s="40"/>
      <c r="G29" s="40"/>
      <c r="H29" s="40"/>
      <c r="I29" s="40"/>
      <c r="J29" s="40"/>
      <c r="K29" s="40"/>
      <c r="L29" s="40"/>
      <c r="M29" s="40"/>
      <c r="N29" s="40"/>
      <c r="O29" s="40">
        <v>-4595</v>
      </c>
      <c r="P29" s="26">
        <v>-4595</v>
      </c>
      <c r="Q29" s="27"/>
      <c r="R29" s="27"/>
      <c r="S29" s="27"/>
      <c r="T29" s="27"/>
    </row>
    <row r="30" spans="1:20" ht="79.8" x14ac:dyDescent="0.3">
      <c r="A30" s="25" t="s">
        <v>57</v>
      </c>
      <c r="B30" s="40"/>
      <c r="C30" s="40"/>
      <c r="D30" s="40"/>
      <c r="E30" s="40"/>
      <c r="F30" s="40"/>
      <c r="G30" s="40"/>
      <c r="H30" s="40"/>
      <c r="I30" s="40"/>
      <c r="J30" s="40"/>
      <c r="K30" s="40"/>
      <c r="L30" s="40"/>
      <c r="M30" s="40"/>
      <c r="N30" s="40"/>
      <c r="O30" s="40">
        <v>-756.37689999999998</v>
      </c>
      <c r="P30" s="26">
        <v>-756.37689999999998</v>
      </c>
      <c r="Q30" s="27"/>
      <c r="R30" s="27"/>
      <c r="S30" s="27"/>
      <c r="T30" s="27"/>
    </row>
    <row r="31" spans="1:20" ht="79.8" x14ac:dyDescent="0.3">
      <c r="A31" s="25" t="s">
        <v>58</v>
      </c>
      <c r="B31" s="40"/>
      <c r="C31" s="40"/>
      <c r="D31" s="40"/>
      <c r="E31" s="40"/>
      <c r="F31" s="40"/>
      <c r="G31" s="40"/>
      <c r="H31" s="40"/>
      <c r="I31" s="40"/>
      <c r="J31" s="40"/>
      <c r="K31" s="40"/>
      <c r="L31" s="40"/>
      <c r="M31" s="40"/>
      <c r="N31" s="40"/>
      <c r="O31" s="40">
        <v>-2719.9319999999998</v>
      </c>
      <c r="P31" s="26">
        <v>-2719.9319999999998</v>
      </c>
      <c r="Q31" s="27"/>
      <c r="R31" s="27"/>
      <c r="S31" s="27"/>
      <c r="T31" s="27"/>
    </row>
    <row r="32" spans="1:20" ht="119.4" x14ac:dyDescent="0.3">
      <c r="A32" s="25" t="s">
        <v>59</v>
      </c>
      <c r="B32" s="40">
        <v>903.82899999999995</v>
      </c>
      <c r="C32" s="40"/>
      <c r="D32" s="40"/>
      <c r="E32" s="40"/>
      <c r="F32" s="40"/>
      <c r="G32" s="40"/>
      <c r="H32" s="40"/>
      <c r="I32" s="40"/>
      <c r="J32" s="40"/>
      <c r="K32" s="40"/>
      <c r="L32" s="40"/>
      <c r="M32" s="40"/>
      <c r="N32" s="40"/>
      <c r="O32" s="40"/>
      <c r="P32" s="26">
        <v>903.82899999999995</v>
      </c>
      <c r="Q32" s="27"/>
      <c r="R32" s="27"/>
      <c r="S32" s="27"/>
      <c r="T32" s="27"/>
    </row>
    <row r="33" spans="1:20" ht="53.4" x14ac:dyDescent="0.3">
      <c r="A33" s="25" t="s">
        <v>60</v>
      </c>
      <c r="B33" s="40"/>
      <c r="C33" s="40">
        <v>3433.8889300000001</v>
      </c>
      <c r="D33" s="40"/>
      <c r="E33" s="40">
        <v>1997.33375</v>
      </c>
      <c r="F33" s="40">
        <v>3062.01253</v>
      </c>
      <c r="G33" s="40">
        <v>2857.9876100000001</v>
      </c>
      <c r="H33" s="40"/>
      <c r="I33" s="40"/>
      <c r="J33" s="40"/>
      <c r="K33" s="40"/>
      <c r="L33" s="40">
        <v>303.59473000000003</v>
      </c>
      <c r="M33" s="40">
        <v>4694.4333699999997</v>
      </c>
      <c r="N33" s="40">
        <v>335.61205000000001</v>
      </c>
      <c r="O33" s="40">
        <v>599.20012999999994</v>
      </c>
      <c r="P33" s="26">
        <v>17284.063099999999</v>
      </c>
      <c r="Q33" s="27"/>
      <c r="R33" s="27"/>
      <c r="S33" s="27"/>
      <c r="T33" s="27"/>
    </row>
    <row r="34" spans="1:20" ht="53.4" x14ac:dyDescent="0.3">
      <c r="A34" s="25" t="s">
        <v>61</v>
      </c>
      <c r="B34" s="40">
        <v>196.65147999999999</v>
      </c>
      <c r="C34" s="40"/>
      <c r="D34" s="40"/>
      <c r="E34" s="40"/>
      <c r="F34" s="40"/>
      <c r="G34" s="40"/>
      <c r="H34" s="40"/>
      <c r="I34" s="40"/>
      <c r="J34" s="40"/>
      <c r="K34" s="40">
        <v>746.02668000000006</v>
      </c>
      <c r="L34" s="40"/>
      <c r="M34" s="40"/>
      <c r="N34" s="40"/>
      <c r="O34" s="40"/>
      <c r="P34" s="26">
        <v>942.67816000000005</v>
      </c>
      <c r="Q34" s="27"/>
      <c r="R34" s="27"/>
      <c r="S34" s="27"/>
      <c r="T34" s="27"/>
    </row>
    <row r="35" spans="1:20" ht="27" x14ac:dyDescent="0.3">
      <c r="A35" s="25" t="s">
        <v>62</v>
      </c>
      <c r="B35" s="40">
        <v>2728.8897000000002</v>
      </c>
      <c r="C35" s="40"/>
      <c r="D35" s="40"/>
      <c r="E35" s="40"/>
      <c r="F35" s="40"/>
      <c r="G35" s="40"/>
      <c r="H35" s="40"/>
      <c r="I35" s="40"/>
      <c r="J35" s="40"/>
      <c r="K35" s="40"/>
      <c r="L35" s="40"/>
      <c r="M35" s="40"/>
      <c r="N35" s="40"/>
      <c r="O35" s="40"/>
      <c r="P35" s="26">
        <v>2728.8897000000002</v>
      </c>
      <c r="Q35" s="27"/>
      <c r="R35" s="27"/>
      <c r="S35" s="27"/>
      <c r="T35" s="27"/>
    </row>
    <row r="36" spans="1:20" x14ac:dyDescent="0.3">
      <c r="A36" s="33" t="s">
        <v>63</v>
      </c>
      <c r="B36" s="41">
        <v>368036.21424</v>
      </c>
      <c r="C36" s="41">
        <v>254665.81755000001</v>
      </c>
      <c r="D36" s="41">
        <v>97791.494269999996</v>
      </c>
      <c r="E36" s="41">
        <v>70435.3986</v>
      </c>
      <c r="F36" s="41">
        <v>22974.150010000001</v>
      </c>
      <c r="G36" s="41">
        <v>111845.13636999999</v>
      </c>
      <c r="H36" s="41">
        <v>34293.436399999999</v>
      </c>
      <c r="I36" s="41">
        <v>11650.717000000001</v>
      </c>
      <c r="J36" s="41">
        <v>130102.81763999999</v>
      </c>
      <c r="K36" s="41">
        <v>38089.543369999999</v>
      </c>
      <c r="L36" s="41">
        <v>63495.505649999999</v>
      </c>
      <c r="M36" s="41">
        <v>46872.669739999998</v>
      </c>
      <c r="N36" s="41">
        <v>44381.730029999999</v>
      </c>
      <c r="O36" s="41">
        <v>51028.18763</v>
      </c>
      <c r="P36" s="26">
        <v>1345662.8185000001</v>
      </c>
      <c r="Q36" s="34"/>
      <c r="R36" s="34"/>
      <c r="S36" s="34"/>
      <c r="T36" s="34"/>
    </row>
    <row r="38" spans="1:20" x14ac:dyDescent="0.3">
      <c r="A38" s="37" t="s">
        <v>30</v>
      </c>
      <c r="B38" s="36">
        <f>Учреждения!B66+'Муниципальные районы'!P36</f>
        <v>3241831.9808200002</v>
      </c>
    </row>
    <row r="39" spans="1:20" ht="32.25" customHeight="1" x14ac:dyDescent="0.3">
      <c r="A39" s="37" t="str">
        <f>CONCATENATE("Остатки бюджетных средств на ",C2,"г.")</f>
        <v>Остатки бюджетных средств на 07.12.2018г.</v>
      </c>
      <c r="B39" s="36">
        <v>3761523.4</v>
      </c>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2018-12-10T23:43:16Z</dcterms:modified>
</cp:coreProperties>
</file>