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Учреждения!$31:$32</definedName>
    <definedName name="_xlnm.Print_Area" localSheetId="1">'Муниципальные районы'!$A$1:$P$20</definedName>
    <definedName name="_xlnm.Print_Area" localSheetId="0">Учреждения!$A$1:$E$68</definedName>
  </definedNames>
  <calcPr calcId="162913" refMode="R1C1"/>
</workbook>
</file>

<file path=xl/calcChain.xml><?xml version="1.0" encoding="utf-8"?>
<calcChain xmlns="http://schemas.openxmlformats.org/spreadsheetml/2006/main">
  <c r="E29" i="1" l="1"/>
  <c r="E8" i="1" s="1"/>
  <c r="E9" i="1"/>
  <c r="E17" i="1"/>
  <c r="E16" i="1"/>
  <c r="E20" i="1"/>
  <c r="E11" i="1"/>
  <c r="E28" i="1"/>
  <c r="E27" i="1"/>
  <c r="E26" i="1"/>
  <c r="E25" i="1"/>
  <c r="E24" i="1"/>
  <c r="E23" i="1"/>
  <c r="E21" i="1"/>
  <c r="E19" i="1"/>
  <c r="E12" i="1"/>
  <c r="E22" i="1"/>
  <c r="E14" i="1"/>
  <c r="E18" i="1"/>
  <c r="E15" i="1"/>
  <c r="E13" i="1"/>
  <c r="E10" i="1"/>
  <c r="B18" i="2"/>
  <c r="A2" i="2" l="1"/>
  <c r="B2" i="2" s="1"/>
  <c r="C2" i="2" s="1"/>
  <c r="A19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<sst xmlns="http://schemas.openxmlformats.org/spreadsheetml/2006/main" count="100" uniqueCount="99">
  <si>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</si>
  <si>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</si>
  <si>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</si>
  <si>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</si>
  <si>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</si>
  <si>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</si>
  <si>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</si>
  <si>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</si>
  <si>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</si>
  <si>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</si>
  <si>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</si>
  <si>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</si>
  <si>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</si>
  <si>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</si>
  <si>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</si>
  <si>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</si>
  <si>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</si>
  <si>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</si>
  <si>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</si>
  <si>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</si>
  <si>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</si>
  <si>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</si>
  <si>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</si>
  <si>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</si>
  <si>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</si>
  <si>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</si>
  <si>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</si>
  <si>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</si>
  <si>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</si>
  <si>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</si>
  <si>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</si>
  <si>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</si>
  <si>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</si>
  <si>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</si>
  <si>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</si>
  <si>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</si>
  <si>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</si>
  <si>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</si>
  <si>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</si>
  <si>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</si>
  <si>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</si>
  <si>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</si>
  <si>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</si>
  <si>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</si>
  <si>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21.02.2019</t>
  </si>
  <si>
    <t>Законодательное Собрание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</si>
  <si>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</si>
  <si>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</si>
  <si>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</si>
  <si>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</si>
  <si>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</si>
  <si>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</si>
  <si>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</si>
  <si>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</si>
  <si>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</si>
  <si>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</si>
  <si>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</si>
  <si>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</si>
  <si>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</si>
  <si>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</si>
  <si>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</si>
  <si>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</si>
  <si>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</si>
  <si>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</si>
  <si>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</si>
  <si>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</si>
  <si>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</si>
  <si>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</si>
  <si>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</si>
  <si>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</si>
  <si>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</si>
  <si>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</si>
  <si>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</si>
  <si>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</si>
  <si>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</si>
  <si>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</si>
  <si>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</si>
  <si>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Агентство записи актов гражданского состояния и архивного дела Камчатского края</t>
  </si>
  <si>
    <t>ИТОГО</t>
  </si>
  <si>
    <t>15.02.2019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</si>
  <si>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</si>
  <si>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Единая субвенция бюджетам субъектов Российской Федерации и бюджету г. Байконура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</si>
  <si>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</si>
  <si>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</si>
  <si>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</si>
  <si>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</si>
  <si>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</si>
  <si>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</si>
  <si>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Дотации бюджетам субъектов Российской Федерации на выравнивание бюджетной обеспеченности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</si>
  <si>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</si>
  <si>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</si>
  <si>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</si>
  <si>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 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</si>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</sst>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zoomScaleNormal="100" zoomScaleSheetLayoutView="100" workbookViewId="0">
      <selection activeCell="E30" sqref="E30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79</v>
      </c>
      <c r="G1" s="32" t="str">
        <f>TEXT(F1,"[$-FC19]ДД ММММ")</f>
        <v>15 февраля</v>
      </c>
      <c r="H1" s="32" t="str">
        <f>TEXT(F1,"[$-FC19]ДД.ММ.ГГГ \г")</f>
        <v>15.02.2019 г</v>
      </c>
    </row>
    <row r="2" spans="1:9" ht="15.6" x14ac:dyDescent="0.3">
      <c r="A2" s="45" t="str">
        <f>CONCATENATE("с ",G1," по ",G2,"ода")</f>
        <v>с 15 февраля по 21 февраля 2019 года</v>
      </c>
      <c r="B2" s="45"/>
      <c r="C2" s="45"/>
      <c r="D2" s="45"/>
      <c r="E2" s="45"/>
      <c r="F2" s="31" t="s">
        <v>44</v>
      </c>
      <c r="G2" s="32" t="str">
        <f>TEXT(F2,"[$-FC19]ДД ММММ ГГГ \г")</f>
        <v>21 февраля 2019 г</v>
      </c>
      <c r="H2" s="32" t="str">
        <f>TEXT(F2,"[$-FC19]ДД.ММ.ГГГ \г")</f>
        <v>21.02.2019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15.02.2019 г.</v>
      </c>
      <c r="B5" s="47"/>
      <c r="C5" s="47"/>
      <c r="D5" s="48"/>
      <c r="E5" s="8">
        <v>191368.3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E29-E9</f>
        <v>395038.87228000024</v>
      </c>
    </row>
    <row r="9" spans="1:9" x14ac:dyDescent="0.3">
      <c r="A9" s="57" t="s">
        <v>4</v>
      </c>
      <c r="B9" s="56"/>
      <c r="C9" s="56"/>
      <c r="D9" s="56"/>
      <c r="E9" s="14">
        <f>SUM(E10:E28)</f>
        <v>3247578.3</v>
      </c>
    </row>
    <row r="10" spans="1:9" ht="29.4" customHeight="1" x14ac:dyDescent="0.3">
      <c r="A10" s="57" t="s">
        <v>80</v>
      </c>
      <c r="B10" s="56"/>
      <c r="C10" s="56"/>
      <c r="D10" s="56"/>
      <c r="E10" s="14">
        <f>208.3</f>
        <v>208.3</v>
      </c>
    </row>
    <row r="11" spans="1:9" x14ac:dyDescent="0.3">
      <c r="A11" s="57" t="s">
        <v>81</v>
      </c>
      <c r="B11" s="56"/>
      <c r="C11" s="56"/>
      <c r="D11" s="56"/>
      <c r="E11" s="14">
        <f>85.6+0.4</f>
        <v>86</v>
      </c>
    </row>
    <row r="12" spans="1:9" ht="27" customHeight="1" x14ac:dyDescent="0.3">
      <c r="A12" s="57" t="s">
        <v>82</v>
      </c>
      <c r="B12" s="56"/>
      <c r="C12" s="56"/>
      <c r="D12" s="56"/>
      <c r="E12" s="14">
        <f>983.3+25176.5+13967.2</f>
        <v>40127</v>
      </c>
    </row>
    <row r="13" spans="1:9" ht="31.2" customHeight="1" x14ac:dyDescent="0.3">
      <c r="A13" s="57" t="s">
        <v>83</v>
      </c>
      <c r="B13" s="56"/>
      <c r="C13" s="56"/>
      <c r="D13" s="56"/>
      <c r="E13" s="14">
        <f>40.4</f>
        <v>40.4</v>
      </c>
    </row>
    <row r="14" spans="1:9" ht="27" customHeight="1" x14ac:dyDescent="0.3">
      <c r="A14" s="57" t="s">
        <v>84</v>
      </c>
      <c r="B14" s="56"/>
      <c r="C14" s="56"/>
      <c r="D14" s="56"/>
      <c r="E14" s="14">
        <f>1350.2+363.9</f>
        <v>1714.1</v>
      </c>
    </row>
    <row r="15" spans="1:9" ht="28.8" customHeight="1" x14ac:dyDescent="0.3">
      <c r="A15" s="57" t="s">
        <v>85</v>
      </c>
      <c r="B15" s="56"/>
      <c r="C15" s="56"/>
      <c r="D15" s="56"/>
      <c r="E15" s="14">
        <f>3006</f>
        <v>3006</v>
      </c>
    </row>
    <row r="16" spans="1:9" ht="31.2" customHeight="1" x14ac:dyDescent="0.3">
      <c r="A16" s="57" t="s">
        <v>86</v>
      </c>
      <c r="B16" s="56"/>
      <c r="C16" s="56"/>
      <c r="D16" s="56"/>
      <c r="E16" s="14">
        <f>272+402.4+447+938.3+1779.1</f>
        <v>3838.7999999999997</v>
      </c>
    </row>
    <row r="17" spans="1:5" ht="25.8" customHeight="1" x14ac:dyDescent="0.3">
      <c r="A17" s="57" t="s">
        <v>87</v>
      </c>
      <c r="B17" s="56"/>
      <c r="C17" s="56"/>
      <c r="D17" s="56"/>
      <c r="E17" s="14">
        <f>69.4+109.6+71+45.3+2083.8</f>
        <v>2379.1000000000004</v>
      </c>
    </row>
    <row r="18" spans="1:5" x14ac:dyDescent="0.3">
      <c r="A18" s="57" t="s">
        <v>88</v>
      </c>
      <c r="B18" s="56"/>
      <c r="C18" s="56"/>
      <c r="D18" s="56"/>
      <c r="E18" s="14">
        <f>3115817.7</f>
        <v>3115817.7</v>
      </c>
    </row>
    <row r="19" spans="1:5" ht="43.8" customHeight="1" x14ac:dyDescent="0.3">
      <c r="A19" s="57" t="s">
        <v>89</v>
      </c>
      <c r="B19" s="56"/>
      <c r="C19" s="56"/>
      <c r="D19" s="56"/>
      <c r="E19" s="14">
        <f>117.3+1.1</f>
        <v>118.39999999999999</v>
      </c>
    </row>
    <row r="20" spans="1:5" ht="43.8" customHeight="1" x14ac:dyDescent="0.3">
      <c r="A20" s="57" t="s">
        <v>90</v>
      </c>
      <c r="B20" s="56"/>
      <c r="C20" s="56"/>
      <c r="D20" s="56"/>
      <c r="E20" s="14">
        <f>1770.9+7.9+56.2</f>
        <v>1835.0000000000002</v>
      </c>
    </row>
    <row r="21" spans="1:5" ht="28.8" customHeight="1" x14ac:dyDescent="0.3">
      <c r="A21" s="57" t="s">
        <v>91</v>
      </c>
      <c r="B21" s="56"/>
      <c r="C21" s="56"/>
      <c r="D21" s="56"/>
      <c r="E21" s="14">
        <f>9816.5+44.3</f>
        <v>9860.7999999999993</v>
      </c>
    </row>
    <row r="22" spans="1:5" ht="28.8" customHeight="1" x14ac:dyDescent="0.3">
      <c r="A22" s="57" t="s">
        <v>92</v>
      </c>
      <c r="B22" s="56"/>
      <c r="C22" s="56"/>
      <c r="D22" s="56"/>
      <c r="E22" s="14">
        <f>5.9</f>
        <v>5.9</v>
      </c>
    </row>
    <row r="23" spans="1:5" ht="29.4" customHeight="1" x14ac:dyDescent="0.3">
      <c r="A23" s="57" t="s">
        <v>93</v>
      </c>
      <c r="B23" s="56"/>
      <c r="C23" s="56"/>
      <c r="D23" s="56"/>
      <c r="E23" s="14">
        <f>14221.3</f>
        <v>14221.3</v>
      </c>
    </row>
    <row r="24" spans="1:5" ht="42.6" customHeight="1" x14ac:dyDescent="0.3">
      <c r="A24" s="57" t="s">
        <v>94</v>
      </c>
      <c r="B24" s="56"/>
      <c r="C24" s="56"/>
      <c r="D24" s="56"/>
      <c r="E24" s="14">
        <f>177.6</f>
        <v>177.6</v>
      </c>
    </row>
    <row r="25" spans="1:5" ht="27" customHeight="1" x14ac:dyDescent="0.3">
      <c r="A25" s="57" t="s">
        <v>95</v>
      </c>
      <c r="B25" s="56"/>
      <c r="C25" s="56"/>
      <c r="D25" s="56"/>
      <c r="E25" s="14">
        <f>80.4</f>
        <v>80.400000000000006</v>
      </c>
    </row>
    <row r="26" spans="1:5" ht="30.6" customHeight="1" x14ac:dyDescent="0.3">
      <c r="A26" s="57" t="s">
        <v>96</v>
      </c>
      <c r="B26" s="56"/>
      <c r="C26" s="56"/>
      <c r="D26" s="56"/>
      <c r="E26" s="14">
        <f>7803.6</f>
        <v>7803.6</v>
      </c>
    </row>
    <row r="27" spans="1:5" ht="31.2" customHeight="1" x14ac:dyDescent="0.3">
      <c r="A27" s="57" t="s">
        <v>97</v>
      </c>
      <c r="B27" s="56"/>
      <c r="C27" s="56"/>
      <c r="D27" s="56"/>
      <c r="E27" s="14">
        <f>379.9</f>
        <v>379.9</v>
      </c>
    </row>
    <row r="28" spans="1:5" ht="29.4" customHeight="1" x14ac:dyDescent="0.3">
      <c r="A28" s="57" t="s">
        <v>98</v>
      </c>
      <c r="B28" s="56"/>
      <c r="C28" s="56"/>
      <c r="D28" s="56"/>
      <c r="E28" s="14">
        <f>45878</f>
        <v>45878</v>
      </c>
    </row>
    <row r="29" spans="1:5" x14ac:dyDescent="0.3">
      <c r="A29" s="49" t="s">
        <v>5</v>
      </c>
      <c r="B29" s="50"/>
      <c r="C29" s="50"/>
      <c r="D29" s="50"/>
      <c r="E29" s="13">
        <f>'Муниципальные районы'!B19-Учреждения!E5+'Муниципальные районы'!B18</f>
        <v>3642617.1722800001</v>
      </c>
    </row>
    <row r="30" spans="1:5" x14ac:dyDescent="0.3">
      <c r="A30" s="15"/>
      <c r="B30" s="16"/>
      <c r="C30" s="16"/>
      <c r="D30" s="6"/>
      <c r="E30" s="17"/>
    </row>
    <row r="31" spans="1:5" x14ac:dyDescent="0.3">
      <c r="A31" s="51" t="s">
        <v>14</v>
      </c>
      <c r="B31" s="53" t="s">
        <v>6</v>
      </c>
      <c r="C31" s="54" t="s">
        <v>7</v>
      </c>
      <c r="D31" s="54"/>
      <c r="E31" s="54"/>
    </row>
    <row r="32" spans="1:5" ht="82.8" x14ac:dyDescent="0.3">
      <c r="A32" s="52"/>
      <c r="B32" s="53"/>
      <c r="C32" s="18" t="s">
        <v>8</v>
      </c>
      <c r="D32" s="18" t="s">
        <v>9</v>
      </c>
      <c r="E32" s="18" t="s">
        <v>10</v>
      </c>
    </row>
    <row r="33" spans="1:5" x14ac:dyDescent="0.3">
      <c r="A33" s="21" t="s">
        <v>45</v>
      </c>
      <c r="B33" s="19">
        <v>487.37396999999999</v>
      </c>
      <c r="C33" s="19">
        <v>144</v>
      </c>
      <c r="D33" s="19">
        <v>43.488</v>
      </c>
      <c r="E33" s="19"/>
    </row>
    <row r="34" spans="1:5" x14ac:dyDescent="0.3">
      <c r="A34" s="21" t="s">
        <v>46</v>
      </c>
      <c r="B34" s="19">
        <v>5000</v>
      </c>
      <c r="C34" s="19">
        <v>5000</v>
      </c>
      <c r="D34" s="19"/>
      <c r="E34" s="19"/>
    </row>
    <row r="35" spans="1:5" x14ac:dyDescent="0.3">
      <c r="A35" s="21" t="s">
        <v>47</v>
      </c>
      <c r="B35" s="19">
        <v>33.934800000000003</v>
      </c>
      <c r="C35" s="19">
        <v>32.689540000000001</v>
      </c>
      <c r="D35" s="19">
        <v>1.24526</v>
      </c>
      <c r="E35" s="19"/>
    </row>
    <row r="36" spans="1:5" ht="27.6" x14ac:dyDescent="0.3">
      <c r="A36" s="21" t="s">
        <v>48</v>
      </c>
      <c r="B36" s="19">
        <v>6153.33</v>
      </c>
      <c r="C36" s="19">
        <v>1321.789</v>
      </c>
      <c r="D36" s="19"/>
      <c r="E36" s="19"/>
    </row>
    <row r="37" spans="1:5" x14ac:dyDescent="0.3">
      <c r="A37" s="21" t="s">
        <v>49</v>
      </c>
      <c r="B37" s="19">
        <v>44.770110000000003</v>
      </c>
      <c r="C37" s="19"/>
      <c r="D37" s="19"/>
      <c r="E37" s="19"/>
    </row>
    <row r="38" spans="1:5" x14ac:dyDescent="0.3">
      <c r="A38" s="21" t="s">
        <v>50</v>
      </c>
      <c r="B38" s="19">
        <v>26274.694370000001</v>
      </c>
      <c r="C38" s="19"/>
      <c r="D38" s="19"/>
      <c r="E38" s="19"/>
    </row>
    <row r="39" spans="1:5" ht="27.6" x14ac:dyDescent="0.3">
      <c r="A39" s="21" t="s">
        <v>51</v>
      </c>
      <c r="B39" s="19">
        <v>118601.46324</v>
      </c>
      <c r="C39" s="19"/>
      <c r="D39" s="19"/>
      <c r="E39" s="19"/>
    </row>
    <row r="40" spans="1:5" x14ac:dyDescent="0.3">
      <c r="A40" s="21" t="s">
        <v>52</v>
      </c>
      <c r="B40" s="19">
        <v>26700</v>
      </c>
      <c r="C40" s="19">
        <v>2600</v>
      </c>
      <c r="D40" s="19"/>
      <c r="E40" s="19"/>
    </row>
    <row r="41" spans="1:5" x14ac:dyDescent="0.3">
      <c r="A41" s="21" t="s">
        <v>53</v>
      </c>
      <c r="B41" s="19">
        <v>15219.697099999999</v>
      </c>
      <c r="C41" s="19"/>
      <c r="D41" s="19"/>
      <c r="E41" s="19"/>
    </row>
    <row r="42" spans="1:5" x14ac:dyDescent="0.3">
      <c r="A42" s="21" t="s">
        <v>54</v>
      </c>
      <c r="B42" s="19">
        <v>36544.432220000002</v>
      </c>
      <c r="C42" s="19"/>
      <c r="D42" s="19"/>
      <c r="E42" s="19">
        <v>32201.20276</v>
      </c>
    </row>
    <row r="43" spans="1:5" x14ac:dyDescent="0.3">
      <c r="A43" s="21" t="s">
        <v>55</v>
      </c>
      <c r="B43" s="19">
        <v>59580.864200000004</v>
      </c>
      <c r="C43" s="19">
        <v>500</v>
      </c>
      <c r="D43" s="19"/>
      <c r="E43" s="19">
        <v>10566.6052</v>
      </c>
    </row>
    <row r="44" spans="1:5" ht="27.6" x14ac:dyDescent="0.3">
      <c r="A44" s="21" t="s">
        <v>56</v>
      </c>
      <c r="B44" s="19">
        <v>17296.36118</v>
      </c>
      <c r="C44" s="19">
        <v>13500</v>
      </c>
      <c r="D44" s="19"/>
      <c r="E44" s="19"/>
    </row>
    <row r="45" spans="1:5" x14ac:dyDescent="0.3">
      <c r="A45" s="21" t="s">
        <v>57</v>
      </c>
      <c r="B45" s="19">
        <v>4.2729999999999997</v>
      </c>
      <c r="C45" s="19"/>
      <c r="D45" s="19"/>
      <c r="E45" s="19"/>
    </row>
    <row r="46" spans="1:5" x14ac:dyDescent="0.3">
      <c r="A46" s="21" t="s">
        <v>58</v>
      </c>
      <c r="B46" s="19">
        <v>221.95230000000001</v>
      </c>
      <c r="C46" s="19"/>
      <c r="D46" s="19"/>
      <c r="E46" s="19">
        <v>36.952300000000001</v>
      </c>
    </row>
    <row r="47" spans="1:5" x14ac:dyDescent="0.3">
      <c r="A47" s="21" t="s">
        <v>59</v>
      </c>
      <c r="B47" s="19">
        <v>-5341.4255499999999</v>
      </c>
      <c r="C47" s="19">
        <v>-3703.4621000000002</v>
      </c>
      <c r="D47" s="19">
        <v>-922.82816000000003</v>
      </c>
      <c r="E47" s="19"/>
    </row>
    <row r="48" spans="1:5" ht="27.6" x14ac:dyDescent="0.3">
      <c r="A48" s="21" t="s">
        <v>60</v>
      </c>
      <c r="B48" s="19">
        <v>3053.1096600000001</v>
      </c>
      <c r="C48" s="19">
        <v>772</v>
      </c>
      <c r="D48" s="19"/>
      <c r="E48" s="19">
        <v>2185.9242899999999</v>
      </c>
    </row>
    <row r="49" spans="1:5" x14ac:dyDescent="0.3">
      <c r="A49" s="21" t="s">
        <v>61</v>
      </c>
      <c r="B49" s="19">
        <v>7630.3459599999996</v>
      </c>
      <c r="C49" s="19"/>
      <c r="D49" s="19"/>
      <c r="E49" s="19"/>
    </row>
    <row r="50" spans="1:5" x14ac:dyDescent="0.3">
      <c r="A50" s="21" t="s">
        <v>62</v>
      </c>
      <c r="B50" s="19">
        <v>55920.080779999997</v>
      </c>
      <c r="C50" s="19"/>
      <c r="D50" s="19"/>
      <c r="E50" s="19"/>
    </row>
    <row r="51" spans="1:5" x14ac:dyDescent="0.3">
      <c r="A51" s="21" t="s">
        <v>63</v>
      </c>
      <c r="B51" s="19">
        <v>621.16099999999994</v>
      </c>
      <c r="C51" s="19"/>
      <c r="D51" s="19"/>
      <c r="E51" s="19"/>
    </row>
    <row r="52" spans="1:5" x14ac:dyDescent="0.3">
      <c r="A52" s="21" t="s">
        <v>64</v>
      </c>
      <c r="B52" s="19">
        <v>100</v>
      </c>
      <c r="C52" s="19"/>
      <c r="D52" s="19"/>
      <c r="E52" s="19"/>
    </row>
    <row r="53" spans="1:5" x14ac:dyDescent="0.3">
      <c r="A53" s="21" t="s">
        <v>65</v>
      </c>
      <c r="B53" s="19">
        <v>207.7244</v>
      </c>
      <c r="C53" s="19">
        <v>207.7244</v>
      </c>
      <c r="D53" s="19"/>
      <c r="E53" s="19"/>
    </row>
    <row r="54" spans="1:5" x14ac:dyDescent="0.3">
      <c r="A54" s="21" t="s">
        <v>66</v>
      </c>
      <c r="B54" s="19">
        <v>400</v>
      </c>
      <c r="C54" s="19">
        <v>400</v>
      </c>
      <c r="D54" s="19"/>
      <c r="E54" s="19"/>
    </row>
    <row r="55" spans="1:5" x14ac:dyDescent="0.3">
      <c r="A55" s="21" t="s">
        <v>67</v>
      </c>
      <c r="B55" s="19">
        <v>209.15756999999999</v>
      </c>
      <c r="C55" s="19"/>
      <c r="D55" s="19"/>
      <c r="E55" s="19"/>
    </row>
    <row r="56" spans="1:5" x14ac:dyDescent="0.3">
      <c r="A56" s="21" t="s">
        <v>68</v>
      </c>
      <c r="B56" s="19">
        <v>18468.575290000001</v>
      </c>
      <c r="C56" s="19"/>
      <c r="D56" s="19"/>
      <c r="E56" s="19"/>
    </row>
    <row r="57" spans="1:5" ht="27.6" x14ac:dyDescent="0.3">
      <c r="A57" s="21" t="s">
        <v>69</v>
      </c>
      <c r="B57" s="19">
        <v>42</v>
      </c>
      <c r="C57" s="19">
        <v>42</v>
      </c>
      <c r="D57" s="19"/>
      <c r="E57" s="19"/>
    </row>
    <row r="58" spans="1:5" x14ac:dyDescent="0.3">
      <c r="A58" s="21" t="s">
        <v>70</v>
      </c>
      <c r="B58" s="19">
        <v>3050.5973199999999</v>
      </c>
      <c r="C58" s="19"/>
      <c r="D58" s="19"/>
      <c r="E58" s="19"/>
    </row>
    <row r="59" spans="1:5" x14ac:dyDescent="0.3">
      <c r="A59" s="21" t="s">
        <v>71</v>
      </c>
      <c r="B59" s="19">
        <v>30.82</v>
      </c>
      <c r="C59" s="19"/>
      <c r="D59" s="19"/>
      <c r="E59" s="19"/>
    </row>
    <row r="60" spans="1:5" x14ac:dyDescent="0.3">
      <c r="A60" s="21" t="s">
        <v>72</v>
      </c>
      <c r="B60" s="19">
        <v>3059.6783500000001</v>
      </c>
      <c r="C60" s="19">
        <v>2550</v>
      </c>
      <c r="D60" s="19"/>
      <c r="E60" s="19">
        <v>443.72735</v>
      </c>
    </row>
    <row r="61" spans="1:5" x14ac:dyDescent="0.3">
      <c r="A61" s="21" t="s">
        <v>73</v>
      </c>
      <c r="B61" s="19">
        <v>450</v>
      </c>
      <c r="C61" s="19">
        <v>450</v>
      </c>
      <c r="D61" s="19"/>
      <c r="E61" s="19"/>
    </row>
    <row r="62" spans="1:5" x14ac:dyDescent="0.3">
      <c r="A62" s="21" t="s">
        <v>74</v>
      </c>
      <c r="B62" s="19">
        <v>270.33742999999998</v>
      </c>
      <c r="C62" s="19"/>
      <c r="D62" s="19"/>
      <c r="E62" s="19"/>
    </row>
    <row r="63" spans="1:5" x14ac:dyDescent="0.3">
      <c r="A63" s="21" t="s">
        <v>75</v>
      </c>
      <c r="B63" s="19">
        <v>15.016439999999999</v>
      </c>
      <c r="C63" s="19"/>
      <c r="D63" s="19"/>
      <c r="E63" s="19"/>
    </row>
    <row r="64" spans="1:5" x14ac:dyDescent="0.3">
      <c r="A64" s="21" t="s">
        <v>76</v>
      </c>
      <c r="B64" s="19">
        <v>34.996499999999997</v>
      </c>
      <c r="C64" s="19"/>
      <c r="D64" s="19"/>
      <c r="E64" s="19"/>
    </row>
    <row r="65" spans="1:5" ht="27.6" x14ac:dyDescent="0.3">
      <c r="A65" s="21" t="s">
        <v>77</v>
      </c>
      <c r="B65" s="19">
        <v>11436.78332</v>
      </c>
      <c r="C65" s="19">
        <v>7428.8194899999999</v>
      </c>
      <c r="D65" s="19">
        <v>1863.7816399999999</v>
      </c>
      <c r="E65" s="19"/>
    </row>
    <row r="66" spans="1:5" x14ac:dyDescent="0.3">
      <c r="A66" s="23" t="s">
        <v>78</v>
      </c>
      <c r="B66" s="20">
        <v>411822.10496000003</v>
      </c>
      <c r="C66" s="20">
        <v>31245.56033</v>
      </c>
      <c r="D66" s="20">
        <v>985.68673999999999</v>
      </c>
      <c r="E66" s="20">
        <v>45434.411899999999</v>
      </c>
    </row>
  </sheetData>
  <mergeCells count="29">
    <mergeCell ref="A26:D26"/>
    <mergeCell ref="A27:D27"/>
    <mergeCell ref="A28:D28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29:D29"/>
    <mergeCell ref="A31:A32"/>
    <mergeCell ref="B31:B32"/>
    <mergeCell ref="C31:E3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topLeftCell="A13" zoomScaleNormal="100" zoomScaleSheetLayoutView="100" workbookViewId="0">
      <selection activeCell="B20" sqref="B20"/>
    </sheetView>
  </sheetViews>
  <sheetFormatPr defaultRowHeight="14.4" x14ac:dyDescent="0.3"/>
  <cols>
    <col min="1" max="1" width="38.33203125" customWidth="1"/>
    <col min="2" max="2" width="13.109375" customWidth="1"/>
    <col min="3" max="3" width="13.5546875" customWidth="1"/>
    <col min="4" max="4" width="13.44140625" customWidth="1"/>
    <col min="5" max="5" width="13.109375" customWidth="1"/>
    <col min="6" max="6" width="12.88671875" customWidth="1"/>
    <col min="7" max="7" width="13.33203125" customWidth="1"/>
    <col min="8" max="8" width="13.44140625" customWidth="1"/>
    <col min="9" max="9" width="13.21875" customWidth="1"/>
    <col min="10" max="10" width="12.6640625" customWidth="1"/>
    <col min="11" max="11" width="11" customWidth="1"/>
    <col min="12" max="12" width="13" customWidth="1"/>
    <col min="13" max="13" width="13.88671875" customWidth="1"/>
    <col min="14" max="14" width="13.109375" customWidth="1"/>
    <col min="15" max="15" width="13.5546875" customWidth="1"/>
    <col min="16" max="16" width="10.5546875" customWidth="1"/>
  </cols>
  <sheetData>
    <row r="1" spans="1:20" s="29" customFormat="1" ht="15.6" x14ac:dyDescent="0.3">
      <c r="A1" s="43" t="s">
        <v>44</v>
      </c>
      <c r="C1" s="30" t="s">
        <v>13</v>
      </c>
    </row>
    <row r="2" spans="1:20" x14ac:dyDescent="0.3">
      <c r="A2" s="38" t="str">
        <f>TEXT(EndData2,"[$-FC19]ДД.ММ.ГГГ")</f>
        <v>21.02.2019</v>
      </c>
      <c r="B2" s="38">
        <f>A2+1</f>
        <v>43518</v>
      </c>
      <c r="C2" s="44" t="str">
        <f>TEXT(B2,"[$-FC19]ДД.ММ.ГГГ")</f>
        <v>22.02.2019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>
        <v>1501.1659999999999</v>
      </c>
      <c r="K4" s="40">
        <v>199.5</v>
      </c>
      <c r="L4" s="40"/>
      <c r="M4" s="40"/>
      <c r="N4" s="40"/>
      <c r="O4" s="40"/>
      <c r="P4" s="26">
        <v>1700.6659999999999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/>
      <c r="C5" s="40">
        <v>22917.081999999999</v>
      </c>
      <c r="D5" s="40">
        <v>19052.831999999999</v>
      </c>
      <c r="E5" s="40">
        <v>6860</v>
      </c>
      <c r="F5" s="40"/>
      <c r="G5" s="40">
        <v>23873.666700000002</v>
      </c>
      <c r="H5" s="40">
        <v>11000</v>
      </c>
      <c r="I5" s="40">
        <v>6000</v>
      </c>
      <c r="J5" s="40">
        <v>2125.5839999999998</v>
      </c>
      <c r="K5" s="40">
        <v>4983.9160000000002</v>
      </c>
      <c r="L5" s="40"/>
      <c r="M5" s="40">
        <v>7785</v>
      </c>
      <c r="N5" s="40">
        <v>18680.08136</v>
      </c>
      <c r="O5" s="40">
        <v>16123.174999999999</v>
      </c>
      <c r="P5" s="26">
        <v>139401.33705999999</v>
      </c>
      <c r="Q5" s="27"/>
      <c r="R5" s="27"/>
      <c r="S5" s="27"/>
      <c r="T5" s="27"/>
    </row>
    <row r="6" spans="1:20" ht="27" x14ac:dyDescent="0.3">
      <c r="A6" s="25" t="s">
        <v>33</v>
      </c>
      <c r="B6" s="40">
        <v>230</v>
      </c>
      <c r="C6" s="40">
        <v>854.16700000000003</v>
      </c>
      <c r="D6" s="40">
        <v>75</v>
      </c>
      <c r="E6" s="40"/>
      <c r="F6" s="40"/>
      <c r="G6" s="40"/>
      <c r="H6" s="40"/>
      <c r="I6" s="40">
        <v>200</v>
      </c>
      <c r="J6" s="40">
        <v>217.625</v>
      </c>
      <c r="K6" s="40">
        <v>100</v>
      </c>
      <c r="L6" s="40"/>
      <c r="M6" s="40"/>
      <c r="N6" s="40">
        <v>530</v>
      </c>
      <c r="O6" s="40"/>
      <c r="P6" s="26">
        <v>2206.7919999999999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48059.18417</v>
      </c>
      <c r="C7" s="40">
        <v>79839.267000000007</v>
      </c>
      <c r="D7" s="40"/>
      <c r="E7" s="40">
        <v>14636</v>
      </c>
      <c r="F7" s="40">
        <v>5373</v>
      </c>
      <c r="G7" s="40">
        <v>27732.25</v>
      </c>
      <c r="H7" s="40">
        <v>20000</v>
      </c>
      <c r="I7" s="40">
        <v>5000</v>
      </c>
      <c r="J7" s="40">
        <v>32050.206999999999</v>
      </c>
      <c r="K7" s="40">
        <v>4867.5829999999996</v>
      </c>
      <c r="L7" s="40"/>
      <c r="M7" s="40">
        <v>16427.25</v>
      </c>
      <c r="N7" s="40">
        <v>14987.59253</v>
      </c>
      <c r="O7" s="40">
        <v>19556.082999999999</v>
      </c>
      <c r="P7" s="26">
        <v>288528.4167</v>
      </c>
      <c r="Q7" s="27"/>
      <c r="R7" s="27"/>
      <c r="S7" s="27"/>
      <c r="T7" s="27"/>
    </row>
    <row r="8" spans="1:20" ht="106.2" x14ac:dyDescent="0.3">
      <c r="A8" s="25" t="s">
        <v>35</v>
      </c>
      <c r="B8" s="40">
        <v>1797</v>
      </c>
      <c r="C8" s="40">
        <v>1300</v>
      </c>
      <c r="D8" s="40"/>
      <c r="E8" s="40"/>
      <c r="F8" s="40"/>
      <c r="G8" s="40"/>
      <c r="H8" s="40"/>
      <c r="I8" s="40"/>
      <c r="J8" s="40">
        <v>115</v>
      </c>
      <c r="K8" s="40"/>
      <c r="L8" s="40"/>
      <c r="M8" s="40"/>
      <c r="N8" s="40">
        <v>170</v>
      </c>
      <c r="O8" s="40"/>
      <c r="P8" s="26">
        <v>3382</v>
      </c>
      <c r="Q8" s="27"/>
      <c r="R8" s="27"/>
      <c r="S8" s="27"/>
      <c r="T8" s="27"/>
    </row>
    <row r="9" spans="1:20" ht="79.8" x14ac:dyDescent="0.3">
      <c r="A9" s="25" t="s">
        <v>36</v>
      </c>
      <c r="B9" s="40"/>
      <c r="C9" s="40">
        <v>4386.0829999999996</v>
      </c>
      <c r="D9" s="40">
        <v>652.75</v>
      </c>
      <c r="E9" s="40">
        <v>561.20000000000005</v>
      </c>
      <c r="F9" s="40">
        <v>166</v>
      </c>
      <c r="G9" s="40">
        <v>654.33333000000005</v>
      </c>
      <c r="H9" s="40">
        <v>200</v>
      </c>
      <c r="I9" s="40">
        <v>50</v>
      </c>
      <c r="J9" s="40"/>
      <c r="K9" s="40"/>
      <c r="L9" s="40">
        <v>265.58332999999999</v>
      </c>
      <c r="M9" s="40">
        <v>247.75</v>
      </c>
      <c r="N9" s="40">
        <v>246.33332999999999</v>
      </c>
      <c r="O9" s="40">
        <v>136.666</v>
      </c>
      <c r="P9" s="26">
        <v>7566.6989899999999</v>
      </c>
      <c r="Q9" s="27"/>
      <c r="R9" s="27"/>
      <c r="S9" s="27"/>
      <c r="T9" s="27"/>
    </row>
    <row r="10" spans="1:20" ht="79.8" x14ac:dyDescent="0.3">
      <c r="A10" s="25" t="s">
        <v>37</v>
      </c>
      <c r="B10" s="40">
        <v>603.79359999999997</v>
      </c>
      <c r="C10" s="40">
        <v>268.66699999999997</v>
      </c>
      <c r="D10" s="40">
        <v>179.166</v>
      </c>
      <c r="E10" s="40">
        <v>82.8</v>
      </c>
      <c r="F10" s="40">
        <v>74.5</v>
      </c>
      <c r="G10" s="40">
        <v>89.583330000000004</v>
      </c>
      <c r="H10" s="40">
        <v>72.98742</v>
      </c>
      <c r="I10" s="40">
        <v>90</v>
      </c>
      <c r="J10" s="40">
        <v>148.416</v>
      </c>
      <c r="K10" s="40">
        <v>69.346000000000004</v>
      </c>
      <c r="L10" s="40"/>
      <c r="M10" s="40">
        <v>90.75</v>
      </c>
      <c r="N10" s="40">
        <v>91.114000000000004</v>
      </c>
      <c r="O10" s="40">
        <v>118.35525</v>
      </c>
      <c r="P10" s="26">
        <v>1979.4785999999999</v>
      </c>
      <c r="Q10" s="27"/>
      <c r="R10" s="27"/>
      <c r="S10" s="27"/>
      <c r="T10" s="27"/>
    </row>
    <row r="11" spans="1:20" ht="317.39999999999998" x14ac:dyDescent="0.3">
      <c r="A11" s="25" t="s">
        <v>38</v>
      </c>
      <c r="B11" s="40"/>
      <c r="C11" s="40">
        <v>952.39628000000005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952.39628000000005</v>
      </c>
      <c r="Q11" s="27"/>
      <c r="R11" s="27"/>
      <c r="S11" s="27"/>
      <c r="T11" s="27"/>
    </row>
    <row r="12" spans="1:20" ht="79.8" x14ac:dyDescent="0.3">
      <c r="A12" s="25" t="s">
        <v>39</v>
      </c>
      <c r="B12" s="40">
        <v>50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>
        <v>50</v>
      </c>
      <c r="Q12" s="27"/>
      <c r="R12" s="27"/>
      <c r="S12" s="27"/>
      <c r="T12" s="27"/>
    </row>
    <row r="13" spans="1:20" ht="119.4" x14ac:dyDescent="0.3">
      <c r="A13" s="25" t="s">
        <v>40</v>
      </c>
      <c r="B13" s="40">
        <v>3500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6">
        <v>3500</v>
      </c>
      <c r="Q13" s="27"/>
      <c r="R13" s="27"/>
      <c r="S13" s="27"/>
      <c r="T13" s="27"/>
    </row>
    <row r="14" spans="1:20" ht="66.599999999999994" x14ac:dyDescent="0.3">
      <c r="A14" s="25" t="s">
        <v>41</v>
      </c>
      <c r="B14" s="40"/>
      <c r="C14" s="40"/>
      <c r="D14" s="40"/>
      <c r="E14" s="40"/>
      <c r="F14" s="40"/>
      <c r="G14" s="40"/>
      <c r="H14" s="40"/>
      <c r="I14" s="40"/>
      <c r="J14" s="40">
        <v>2017.33807</v>
      </c>
      <c r="K14" s="40"/>
      <c r="L14" s="40"/>
      <c r="M14" s="40"/>
      <c r="N14" s="40"/>
      <c r="O14" s="40"/>
      <c r="P14" s="26">
        <v>2017.33807</v>
      </c>
      <c r="Q14" s="27"/>
      <c r="R14" s="27"/>
      <c r="S14" s="27"/>
      <c r="T14" s="27"/>
    </row>
    <row r="15" spans="1:20" ht="40.200000000000003" x14ac:dyDescent="0.3">
      <c r="A15" s="25" t="s">
        <v>42</v>
      </c>
      <c r="B15" s="40"/>
      <c r="C15" s="40">
        <v>26.814540000000001</v>
      </c>
      <c r="D15" s="40">
        <v>26.814540000000001</v>
      </c>
      <c r="E15" s="40"/>
      <c r="F15" s="40"/>
      <c r="G15" s="40"/>
      <c r="H15" s="40">
        <v>26.814540000000001</v>
      </c>
      <c r="I15" s="40"/>
      <c r="J15" s="40"/>
      <c r="K15" s="40"/>
      <c r="L15" s="40"/>
      <c r="M15" s="40"/>
      <c r="N15" s="40"/>
      <c r="O15" s="40"/>
      <c r="P15" s="26">
        <v>80.443619999999996</v>
      </c>
      <c r="Q15" s="27"/>
      <c r="R15" s="27"/>
      <c r="S15" s="27"/>
      <c r="T15" s="27"/>
    </row>
    <row r="16" spans="1:20" x14ac:dyDescent="0.3">
      <c r="A16" s="33" t="s">
        <v>43</v>
      </c>
      <c r="B16" s="41">
        <v>54239.977769999998</v>
      </c>
      <c r="C16" s="41">
        <v>110544.47682</v>
      </c>
      <c r="D16" s="41">
        <v>19986.562539999999</v>
      </c>
      <c r="E16" s="41">
        <v>22140</v>
      </c>
      <c r="F16" s="41">
        <v>5613.5</v>
      </c>
      <c r="G16" s="41">
        <v>52349.833359999997</v>
      </c>
      <c r="H16" s="41">
        <v>31299.801960000001</v>
      </c>
      <c r="I16" s="41">
        <v>11340</v>
      </c>
      <c r="J16" s="41">
        <v>38175.336069999998</v>
      </c>
      <c r="K16" s="41">
        <v>10220.344999999999</v>
      </c>
      <c r="L16" s="41">
        <v>265.58332999999999</v>
      </c>
      <c r="M16" s="41">
        <v>24550.75</v>
      </c>
      <c r="N16" s="41">
        <v>34705.121220000001</v>
      </c>
      <c r="O16" s="41">
        <v>35934.27925</v>
      </c>
      <c r="P16" s="26">
        <v>451365.56731999997</v>
      </c>
      <c r="Q16" s="34"/>
      <c r="R16" s="34"/>
      <c r="S16" s="34"/>
      <c r="T16" s="34"/>
    </row>
    <row r="18" spans="1:2" x14ac:dyDescent="0.3">
      <c r="A18" s="37" t="s">
        <v>30</v>
      </c>
      <c r="B18" s="36">
        <f>P16+Учреждения!B66</f>
        <v>863187.67228000006</v>
      </c>
    </row>
    <row r="19" spans="1:2" ht="32.25" customHeight="1" x14ac:dyDescent="0.3">
      <c r="A19" s="37" t="str">
        <f>CONCATENATE("Остатки бюджетных средств на ",C2,"г.")</f>
        <v>Остатки бюджетных средств на 22.02.2019г.</v>
      </c>
      <c r="B19" s="36">
        <v>2970797.8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2019-02-25T02:42:46Z</dcterms:modified>
</cp:coreProperties>
</file>