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Учреждения!$24:$25</definedName>
    <definedName name="_xlnm.Print_Area" localSheetId="1">'Муниципальные районы'!$A$1:$P$11</definedName>
    <definedName name="_xlnm.Print_Area" localSheetId="0">Учреждения!$A$1:$E$62</definedName>
  </definedNames>
  <calcPr calcId="162913" refMode="R1C1"/>
</workbook>
</file>

<file path=xl/calcChain.xml><?xml version="1.0" encoding="utf-8"?>
<calcChain xmlns="http://schemas.openxmlformats.org/spreadsheetml/2006/main">
  <c r="B9" i="2" l="1"/>
  <c r="E22" i="1" s="1"/>
  <c r="E8" i="1" s="1"/>
  <c r="E9" i="1"/>
  <c r="E17" i="1"/>
  <c r="E16" i="1"/>
  <c r="E12" i="1"/>
  <c r="E11" i="1"/>
  <c r="E21" i="1"/>
  <c r="E13" i="1"/>
  <c r="E20" i="1"/>
  <c r="E19" i="1"/>
  <c r="E18" i="1"/>
  <c r="E15" i="1"/>
  <c r="E14" i="1"/>
  <c r="E10" i="1"/>
  <c r="A2" i="2" l="1"/>
  <c r="B2" i="2" s="1"/>
  <c r="C2" i="2" s="1"/>
  <c r="A10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<sst xmlns="http://schemas.openxmlformats.org/spreadsheetml/2006/main" count="85" uniqueCount="84">
  <si>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</si>
  <si>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</si>
  <si>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</si>
  <si>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</si>
  <si>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</si>
  <si>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</si>
  <si>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</si>
  <si>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</si>
  <si>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</si>
  <si>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</si>
  <si>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</si>
  <si>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</si>
  <si>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</si>
  <si>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</si>
  <si>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</si>
  <si>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</si>
  <si>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</si>
  <si>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</si>
  <si>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</si>
  <si>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</si>
  <si>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</si>
  <si>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</si>
  <si>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</si>
  <si>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</si>
  <si>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</si>
  <si>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</si>
  <si>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</si>
  <si>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</si>
  <si>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</si>
  <si>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</si>
  <si>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</si>
  <si>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</si>
  <si>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Инвестиционной  программы Камчатского края</t>
  </si>
  <si>
    <t>Осуществление переданных полномочий Российской Федерации на государственную регистрацию актов гражданского состояния</t>
  </si>
  <si>
    <t>Всего:</t>
  </si>
  <si>
    <t>28.02.2019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</si>
  <si>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</si>
  <si>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</si>
  <si>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</si>
  <si>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</si>
  <si>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</si>
  <si>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</si>
  <si>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</si>
  <si>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</si>
  <si>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</si>
  <si>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</si>
  <si>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</si>
  <si>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</si>
  <si>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</si>
  <si>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</si>
  <si>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</si>
  <si>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</si>
  <si>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</si>
  <si>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</si>
  <si>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</si>
  <si>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</si>
  <si>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</si>
  <si>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</si>
  <si>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</si>
  <si>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</si>
  <si>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</si>
  <si>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</si>
  <si>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Агентство по внутренней политике Камчатского края</t>
  </si>
  <si>
    <t>Агентство лесного хозяйства и охраны животного мира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</si>
  <si>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</si>
  <si>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</si>
  <si>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</si>
  <si>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</si>
  <si>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</si>
  <si>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</si>
  <si>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ИТОГО</t>
  </si>
  <si>
    <t>22.02.2019</t>
  </si>
  <si>
    <t xml:space="preserve">Межбюджетные трансферты, передаваемые бюджетам субъектов Российской Федерации  на обеспечение членов Совета Федерации и их помощников в субъектах Российской Федерации </t>
  </si>
  <si>
    <t>Единая субвенция бюджетам субъектов Российской Федерации и бюджету г. Байконура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</si>
  <si>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</si>
  <si>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</si>
  <si>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</si>
  <si>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</si>
  <si>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Возврат остатков субсидий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субъектов Российской Федерации</t>
  </si>
  <si>
    <t xml:space="preserve"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из бюджетов субъектов Российской Федерации 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</si>
  <si>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</si>
  <si>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 xml:space="preserve"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 </t>
  </si>
  <si>
    <t>Межбюджетные трансферты, передаваемые бюджетам субъектов Российской Федерации на выплату региональной доплаты к пенсии</t>
  </si>
  <si>
    <t xml:space="preserve">Межбюджетные трансферты, передаваемые бюджетам субъектов Российской Федерации  на обеспечение деятельности депутатов Государственной Думы и их помощников в избирательных округах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</si>
</sst>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view="pageBreakPreview" topLeftCell="A19" zoomScaleNormal="100" zoomScaleSheetLayoutView="100" workbookViewId="0">
      <selection activeCell="E6" sqref="E6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71</v>
      </c>
      <c r="G1" s="32" t="str">
        <f>TEXT(F1,"[$-FC19]ДД ММММ")</f>
        <v>22 февраля</v>
      </c>
      <c r="H1" s="32" t="str">
        <f>TEXT(F1,"[$-FC19]ДД.ММ.ГГГ \г")</f>
        <v>22.02.2019 г</v>
      </c>
    </row>
    <row r="2" spans="1:9" ht="15.6" x14ac:dyDescent="0.3">
      <c r="A2" s="45" t="str">
        <f>CONCATENATE("с ",G1," по ",G2,"ода")</f>
        <v>с 22 февраля по 28 февраля 2019 года</v>
      </c>
      <c r="B2" s="45"/>
      <c r="C2" s="45"/>
      <c r="D2" s="45"/>
      <c r="E2" s="45"/>
      <c r="F2" s="31" t="s">
        <v>35</v>
      </c>
      <c r="G2" s="32" t="str">
        <f>TEXT(F2,"[$-FC19]ДД ММММ ГГГ \г")</f>
        <v>28 февраля 2019 г</v>
      </c>
      <c r="H2" s="32" t="str">
        <f>TEXT(F2,"[$-FC19]ДД.ММ.ГГГ \г")</f>
        <v>28.02.2019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22.02.2019 г.</v>
      </c>
      <c r="B5" s="47"/>
      <c r="C5" s="47"/>
      <c r="D5" s="48"/>
      <c r="E5" s="8">
        <v>2970797.8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E22-E9</f>
        <v>1044513.96383</v>
      </c>
    </row>
    <row r="9" spans="1:9" x14ac:dyDescent="0.3">
      <c r="A9" s="57" t="s">
        <v>4</v>
      </c>
      <c r="B9" s="58"/>
      <c r="C9" s="58"/>
      <c r="D9" s="59"/>
      <c r="E9" s="14">
        <f>SUM(E10:E21)</f>
        <v>13285.500000000002</v>
      </c>
    </row>
    <row r="10" spans="1:9" ht="31.2" customHeight="1" x14ac:dyDescent="0.3">
      <c r="A10" s="57" t="s">
        <v>72</v>
      </c>
      <c r="B10" s="58"/>
      <c r="C10" s="58"/>
      <c r="D10" s="59"/>
      <c r="E10" s="14">
        <f>281.2</f>
        <v>281.2</v>
      </c>
    </row>
    <row r="11" spans="1:9" x14ac:dyDescent="0.3">
      <c r="A11" s="57" t="s">
        <v>73</v>
      </c>
      <c r="B11" s="58"/>
      <c r="C11" s="58"/>
      <c r="D11" s="59"/>
      <c r="E11" s="14">
        <f>10.4+6.5+1146.4+1685.4+1138.5</f>
        <v>3987.2000000000003</v>
      </c>
    </row>
    <row r="12" spans="1:9" ht="31.2" customHeight="1" x14ac:dyDescent="0.3">
      <c r="A12" s="57" t="s">
        <v>74</v>
      </c>
      <c r="B12" s="58"/>
      <c r="C12" s="58"/>
      <c r="D12" s="59"/>
      <c r="E12" s="14">
        <f>1061.5+1297.8+747.1+246.8+604.2</f>
        <v>3957.4000000000005</v>
      </c>
    </row>
    <row r="13" spans="1:9" ht="28.8" customHeight="1" x14ac:dyDescent="0.3">
      <c r="A13" s="57" t="s">
        <v>75</v>
      </c>
      <c r="B13" s="58"/>
      <c r="C13" s="58"/>
      <c r="D13" s="59"/>
      <c r="E13" s="14">
        <f>164.7+11.1+136.1+1780.6</f>
        <v>2092.5</v>
      </c>
    </row>
    <row r="14" spans="1:9" ht="30.6" customHeight="1" x14ac:dyDescent="0.3">
      <c r="A14" s="57" t="s">
        <v>76</v>
      </c>
      <c r="B14" s="58"/>
      <c r="C14" s="58"/>
      <c r="D14" s="59"/>
      <c r="E14" s="14">
        <f>43.7</f>
        <v>43.7</v>
      </c>
    </row>
    <row r="15" spans="1:9" ht="43.8" customHeight="1" x14ac:dyDescent="0.3">
      <c r="A15" s="57" t="s">
        <v>77</v>
      </c>
      <c r="B15" s="58"/>
      <c r="C15" s="58"/>
      <c r="D15" s="59"/>
      <c r="E15" s="14">
        <f>86.1</f>
        <v>86.1</v>
      </c>
    </row>
    <row r="16" spans="1:9" ht="27" customHeight="1" x14ac:dyDescent="0.3">
      <c r="A16" s="57" t="s">
        <v>78</v>
      </c>
      <c r="B16" s="58"/>
      <c r="C16" s="58"/>
      <c r="D16" s="59"/>
      <c r="E16" s="14">
        <f>-2.8-72.8-103.9-1575.6-1-65.7</f>
        <v>-1821.8</v>
      </c>
    </row>
    <row r="17" spans="1:5" ht="70.2" customHeight="1" x14ac:dyDescent="0.3">
      <c r="A17" s="57" t="s">
        <v>79</v>
      </c>
      <c r="B17" s="58"/>
      <c r="C17" s="58"/>
      <c r="D17" s="59"/>
      <c r="E17" s="14">
        <f>-2.1-5.6-6.7</f>
        <v>-14.399999999999999</v>
      </c>
    </row>
    <row r="18" spans="1:5" ht="44.4" customHeight="1" x14ac:dyDescent="0.3">
      <c r="A18" s="57" t="s">
        <v>80</v>
      </c>
      <c r="B18" s="58"/>
      <c r="C18" s="58"/>
      <c r="D18" s="59"/>
      <c r="E18" s="14">
        <f>15.1</f>
        <v>15.1</v>
      </c>
    </row>
    <row r="19" spans="1:5" ht="30.6" customHeight="1" x14ac:dyDescent="0.3">
      <c r="A19" s="57" t="s">
        <v>81</v>
      </c>
      <c r="B19" s="58"/>
      <c r="C19" s="58"/>
      <c r="D19" s="59"/>
      <c r="E19" s="14">
        <f>3128.8</f>
        <v>3128.8</v>
      </c>
    </row>
    <row r="20" spans="1:5" ht="29.4" customHeight="1" x14ac:dyDescent="0.3">
      <c r="A20" s="57" t="s">
        <v>82</v>
      </c>
      <c r="B20" s="58"/>
      <c r="C20" s="58"/>
      <c r="D20" s="59"/>
      <c r="E20" s="14">
        <f>651.9</f>
        <v>651.9</v>
      </c>
    </row>
    <row r="21" spans="1:5" ht="28.8" customHeight="1" x14ac:dyDescent="0.3">
      <c r="A21" s="57" t="s">
        <v>83</v>
      </c>
      <c r="B21" s="58"/>
      <c r="C21" s="58"/>
      <c r="D21" s="59"/>
      <c r="E21" s="14">
        <f>877.8</f>
        <v>877.8</v>
      </c>
    </row>
    <row r="22" spans="1:5" x14ac:dyDescent="0.3">
      <c r="A22" s="49" t="s">
        <v>5</v>
      </c>
      <c r="B22" s="50"/>
      <c r="C22" s="50"/>
      <c r="D22" s="50"/>
      <c r="E22" s="13">
        <f>'Муниципальные районы'!B10-Учреждения!E5+'Муниципальные районы'!B9</f>
        <v>1057799.46383</v>
      </c>
    </row>
    <row r="23" spans="1:5" x14ac:dyDescent="0.3">
      <c r="A23" s="15"/>
      <c r="B23" s="16"/>
      <c r="C23" s="16"/>
      <c r="D23" s="6"/>
      <c r="E23" s="17"/>
    </row>
    <row r="24" spans="1:5" x14ac:dyDescent="0.3">
      <c r="A24" s="51" t="s">
        <v>14</v>
      </c>
      <c r="B24" s="53" t="s">
        <v>6</v>
      </c>
      <c r="C24" s="54" t="s">
        <v>7</v>
      </c>
      <c r="D24" s="54"/>
      <c r="E24" s="54"/>
    </row>
    <row r="25" spans="1:5" ht="82.8" x14ac:dyDescent="0.3">
      <c r="A25" s="52"/>
      <c r="B25" s="53"/>
      <c r="C25" s="18" t="s">
        <v>8</v>
      </c>
      <c r="D25" s="18" t="s">
        <v>9</v>
      </c>
      <c r="E25" s="18" t="s">
        <v>10</v>
      </c>
    </row>
    <row r="26" spans="1:5" x14ac:dyDescent="0.3">
      <c r="A26" s="21" t="s">
        <v>36</v>
      </c>
      <c r="B26" s="19">
        <v>1045.22246</v>
      </c>
      <c r="C26" s="19">
        <v>810.64436999999998</v>
      </c>
      <c r="D26" s="19">
        <v>234.57809</v>
      </c>
      <c r="E26" s="19"/>
    </row>
    <row r="27" spans="1:5" x14ac:dyDescent="0.3">
      <c r="A27" s="21" t="s">
        <v>37</v>
      </c>
      <c r="B27" s="19">
        <v>750</v>
      </c>
      <c r="C27" s="19">
        <v>500</v>
      </c>
      <c r="D27" s="19"/>
      <c r="E27" s="19"/>
    </row>
    <row r="28" spans="1:5" x14ac:dyDescent="0.3">
      <c r="A28" s="21" t="s">
        <v>38</v>
      </c>
      <c r="B28" s="19">
        <v>738.5</v>
      </c>
      <c r="C28" s="19"/>
      <c r="D28" s="19">
        <v>738.5</v>
      </c>
      <c r="E28" s="19"/>
    </row>
    <row r="29" spans="1:5" x14ac:dyDescent="0.3">
      <c r="A29" s="21" t="s">
        <v>39</v>
      </c>
      <c r="B29" s="19">
        <v>10333.990169999999</v>
      </c>
      <c r="C29" s="19">
        <v>2333.48</v>
      </c>
      <c r="D29" s="19">
        <v>3963.6559999999999</v>
      </c>
      <c r="E29" s="19"/>
    </row>
    <row r="30" spans="1:5" ht="27.6" x14ac:dyDescent="0.3">
      <c r="A30" s="21" t="s">
        <v>40</v>
      </c>
      <c r="B30" s="19">
        <v>203661.05900000001</v>
      </c>
      <c r="C30" s="19"/>
      <c r="D30" s="19"/>
      <c r="E30" s="19"/>
    </row>
    <row r="31" spans="1:5" x14ac:dyDescent="0.3">
      <c r="A31" s="21" t="s">
        <v>41</v>
      </c>
      <c r="B31" s="19">
        <v>220.27592000000001</v>
      </c>
      <c r="C31" s="19"/>
      <c r="D31" s="19"/>
      <c r="E31" s="19"/>
    </row>
    <row r="32" spans="1:5" x14ac:dyDescent="0.3">
      <c r="A32" s="21" t="s">
        <v>42</v>
      </c>
      <c r="B32" s="19">
        <v>600</v>
      </c>
      <c r="C32" s="19">
        <v>600</v>
      </c>
      <c r="D32" s="19"/>
      <c r="E32" s="19"/>
    </row>
    <row r="33" spans="1:5" ht="27.6" x14ac:dyDescent="0.3">
      <c r="A33" s="21" t="s">
        <v>43</v>
      </c>
      <c r="B33" s="19">
        <v>655991.30009999999</v>
      </c>
      <c r="C33" s="19">
        <v>1650</v>
      </c>
      <c r="D33" s="19"/>
      <c r="E33" s="19">
        <v>3837.9</v>
      </c>
    </row>
    <row r="34" spans="1:5" x14ac:dyDescent="0.3">
      <c r="A34" s="21" t="s">
        <v>44</v>
      </c>
      <c r="B34" s="19">
        <v>2332.4</v>
      </c>
      <c r="C34" s="19">
        <v>1055</v>
      </c>
      <c r="D34" s="19">
        <v>1167</v>
      </c>
      <c r="E34" s="19"/>
    </row>
    <row r="35" spans="1:5" x14ac:dyDescent="0.3">
      <c r="A35" s="21" t="s">
        <v>45</v>
      </c>
      <c r="B35" s="19">
        <v>6739.8108700000003</v>
      </c>
      <c r="C35" s="19">
        <v>3947.9455200000002</v>
      </c>
      <c r="D35" s="19">
        <v>2006.80269</v>
      </c>
      <c r="E35" s="19"/>
    </row>
    <row r="36" spans="1:5" x14ac:dyDescent="0.3">
      <c r="A36" s="21" t="s">
        <v>46</v>
      </c>
      <c r="B36" s="19">
        <v>45817.601889999998</v>
      </c>
      <c r="C36" s="19">
        <v>2030.80619</v>
      </c>
      <c r="D36" s="19">
        <v>507.53843999999998</v>
      </c>
      <c r="E36" s="19">
        <v>188.34200000000001</v>
      </c>
    </row>
    <row r="37" spans="1:5" x14ac:dyDescent="0.3">
      <c r="A37" s="21" t="s">
        <v>47</v>
      </c>
      <c r="B37" s="19">
        <v>4164.4075199999997</v>
      </c>
      <c r="C37" s="19">
        <v>2143.4064400000002</v>
      </c>
      <c r="D37" s="19">
        <v>1682</v>
      </c>
      <c r="E37" s="19">
        <v>-1476.3334</v>
      </c>
    </row>
    <row r="38" spans="1:5" ht="27.6" x14ac:dyDescent="0.3">
      <c r="A38" s="21" t="s">
        <v>48</v>
      </c>
      <c r="B38" s="19">
        <v>1639.2530400000001</v>
      </c>
      <c r="C38" s="19">
        <v>850</v>
      </c>
      <c r="D38" s="19"/>
      <c r="E38" s="19">
        <v>6</v>
      </c>
    </row>
    <row r="39" spans="1:5" x14ac:dyDescent="0.3">
      <c r="A39" s="21" t="s">
        <v>49</v>
      </c>
      <c r="B39" s="19">
        <v>351</v>
      </c>
      <c r="C39" s="19">
        <v>351</v>
      </c>
      <c r="D39" s="19"/>
      <c r="E39" s="19"/>
    </row>
    <row r="40" spans="1:5" x14ac:dyDescent="0.3">
      <c r="A40" s="21" t="s">
        <v>50</v>
      </c>
      <c r="B40" s="19">
        <v>5478.24118</v>
      </c>
      <c r="C40" s="19">
        <v>2152.0312100000001</v>
      </c>
      <c r="D40" s="19">
        <v>1078.34952</v>
      </c>
      <c r="E40" s="19"/>
    </row>
    <row r="41" spans="1:5" ht="27.6" x14ac:dyDescent="0.3">
      <c r="A41" s="21" t="s">
        <v>51</v>
      </c>
      <c r="B41" s="19">
        <v>5201.0467699999999</v>
      </c>
      <c r="C41" s="19">
        <v>2844.7890000000002</v>
      </c>
      <c r="D41" s="19">
        <v>1196</v>
      </c>
      <c r="E41" s="19">
        <v>904.58</v>
      </c>
    </row>
    <row r="42" spans="1:5" x14ac:dyDescent="0.3">
      <c r="A42" s="21" t="s">
        <v>52</v>
      </c>
      <c r="B42" s="19">
        <v>1273.26</v>
      </c>
      <c r="C42" s="19">
        <v>750</v>
      </c>
      <c r="D42" s="19">
        <v>500</v>
      </c>
      <c r="E42" s="19"/>
    </row>
    <row r="43" spans="1:5" x14ac:dyDescent="0.3">
      <c r="A43" s="21" t="s">
        <v>53</v>
      </c>
      <c r="B43" s="19">
        <v>27643.865000000002</v>
      </c>
      <c r="C43" s="19"/>
      <c r="D43" s="19"/>
      <c r="E43" s="19"/>
    </row>
    <row r="44" spans="1:5" x14ac:dyDescent="0.3">
      <c r="A44" s="21" t="s">
        <v>54</v>
      </c>
      <c r="B44" s="19">
        <v>11876.347</v>
      </c>
      <c r="C44" s="19">
        <v>7010</v>
      </c>
      <c r="D44" s="19">
        <v>3864.4</v>
      </c>
      <c r="E44" s="19"/>
    </row>
    <row r="45" spans="1:5" x14ac:dyDescent="0.3">
      <c r="A45" s="21" t="s">
        <v>55</v>
      </c>
      <c r="B45" s="19">
        <v>640</v>
      </c>
      <c r="C45" s="19">
        <v>600</v>
      </c>
      <c r="D45" s="19"/>
      <c r="E45" s="19"/>
    </row>
    <row r="46" spans="1:5" x14ac:dyDescent="0.3">
      <c r="A46" s="21" t="s">
        <v>56</v>
      </c>
      <c r="B46" s="19">
        <v>1254.1201699999999</v>
      </c>
      <c r="C46" s="19">
        <v>1201.6248900000001</v>
      </c>
      <c r="D46" s="19">
        <v>508.01220999999998</v>
      </c>
      <c r="E46" s="19"/>
    </row>
    <row r="47" spans="1:5" x14ac:dyDescent="0.3">
      <c r="A47" s="21" t="s">
        <v>57</v>
      </c>
      <c r="B47" s="19">
        <v>2070</v>
      </c>
      <c r="C47" s="19">
        <v>1200</v>
      </c>
      <c r="D47" s="19">
        <v>770</v>
      </c>
      <c r="E47" s="19"/>
    </row>
    <row r="48" spans="1:5" x14ac:dyDescent="0.3">
      <c r="A48" s="21" t="s">
        <v>58</v>
      </c>
      <c r="B48" s="19">
        <v>1190.5606600000001</v>
      </c>
      <c r="C48" s="19">
        <v>755.32146</v>
      </c>
      <c r="D48" s="19">
        <v>360.43619000000001</v>
      </c>
      <c r="E48" s="19"/>
    </row>
    <row r="49" spans="1:5" x14ac:dyDescent="0.3">
      <c r="A49" s="21" t="s">
        <v>59</v>
      </c>
      <c r="B49" s="19">
        <v>670</v>
      </c>
      <c r="C49" s="19">
        <v>400</v>
      </c>
      <c r="D49" s="19">
        <v>250</v>
      </c>
      <c r="E49" s="19"/>
    </row>
    <row r="50" spans="1:5" x14ac:dyDescent="0.3">
      <c r="A50" s="21" t="s">
        <v>60</v>
      </c>
      <c r="B50" s="19">
        <v>1785.1193000000001</v>
      </c>
      <c r="C50" s="19">
        <v>1785.1193000000001</v>
      </c>
      <c r="D50" s="19"/>
      <c r="E50" s="19"/>
    </row>
    <row r="51" spans="1:5" x14ac:dyDescent="0.3">
      <c r="A51" s="21" t="s">
        <v>61</v>
      </c>
      <c r="B51" s="19">
        <v>822479.84556000005</v>
      </c>
      <c r="C51" s="19">
        <v>1623</v>
      </c>
      <c r="D51" s="19"/>
      <c r="E51" s="19"/>
    </row>
    <row r="52" spans="1:5" x14ac:dyDescent="0.3">
      <c r="A52" s="21" t="s">
        <v>62</v>
      </c>
      <c r="B52" s="19">
        <v>2729.35401</v>
      </c>
      <c r="C52" s="19">
        <v>825</v>
      </c>
      <c r="D52" s="19">
        <v>435.41</v>
      </c>
      <c r="E52" s="19"/>
    </row>
    <row r="53" spans="1:5" x14ac:dyDescent="0.3">
      <c r="A53" s="21" t="s">
        <v>63</v>
      </c>
      <c r="B53" s="19">
        <v>791.23819000000003</v>
      </c>
      <c r="C53" s="19">
        <v>689.01828</v>
      </c>
      <c r="D53" s="19">
        <v>-453.65024</v>
      </c>
      <c r="E53" s="19"/>
    </row>
    <row r="54" spans="1:5" x14ac:dyDescent="0.3">
      <c r="A54" s="21" t="s">
        <v>64</v>
      </c>
      <c r="B54" s="19">
        <v>1491.5150000000001</v>
      </c>
      <c r="C54" s="19">
        <v>889.66700000000003</v>
      </c>
      <c r="D54" s="19">
        <v>395.80799999999999</v>
      </c>
      <c r="E54" s="19"/>
    </row>
    <row r="55" spans="1:5" x14ac:dyDescent="0.3">
      <c r="A55" s="21" t="s">
        <v>65</v>
      </c>
      <c r="B55" s="19">
        <v>2090.5859999999998</v>
      </c>
      <c r="C55" s="19">
        <v>1638</v>
      </c>
      <c r="D55" s="19">
        <v>275</v>
      </c>
      <c r="E55" s="19"/>
    </row>
    <row r="56" spans="1:5" x14ac:dyDescent="0.3">
      <c r="A56" s="21" t="s">
        <v>66</v>
      </c>
      <c r="B56" s="19">
        <v>2918.6</v>
      </c>
      <c r="C56" s="19"/>
      <c r="D56" s="19"/>
      <c r="E56" s="19"/>
    </row>
    <row r="57" spans="1:5" x14ac:dyDescent="0.3">
      <c r="A57" s="21" t="s">
        <v>67</v>
      </c>
      <c r="B57" s="19">
        <v>457.91424999999998</v>
      </c>
      <c r="C57" s="19">
        <v>232.99663000000001</v>
      </c>
      <c r="D57" s="19">
        <v>113.24898</v>
      </c>
      <c r="E57" s="19"/>
    </row>
    <row r="58" spans="1:5" x14ac:dyDescent="0.3">
      <c r="A58" s="21" t="s">
        <v>68</v>
      </c>
      <c r="B58" s="19">
        <v>435</v>
      </c>
      <c r="C58" s="19">
        <v>200</v>
      </c>
      <c r="D58" s="19">
        <v>150</v>
      </c>
      <c r="E58" s="19"/>
    </row>
    <row r="59" spans="1:5" ht="27.6" x14ac:dyDescent="0.3">
      <c r="A59" s="21" t="s">
        <v>69</v>
      </c>
      <c r="B59" s="19">
        <v>7194.5456299999996</v>
      </c>
      <c r="C59" s="19">
        <v>5300</v>
      </c>
      <c r="D59" s="19">
        <v>1340</v>
      </c>
      <c r="E59" s="19"/>
    </row>
    <row r="60" spans="1:5" x14ac:dyDescent="0.3">
      <c r="A60" s="23" t="s">
        <v>70</v>
      </c>
      <c r="B60" s="20">
        <v>1834055.9796899999</v>
      </c>
      <c r="C60" s="20">
        <v>46368.850290000002</v>
      </c>
      <c r="D60" s="20">
        <v>21083.08988</v>
      </c>
      <c r="E60" s="20">
        <v>3460.4886000000001</v>
      </c>
    </row>
  </sheetData>
  <mergeCells count="22">
    <mergeCell ref="A21:D21"/>
    <mergeCell ref="A16:D16"/>
    <mergeCell ref="A17:D17"/>
    <mergeCell ref="A18:D18"/>
    <mergeCell ref="A19:D19"/>
    <mergeCell ref="A20:D20"/>
    <mergeCell ref="A1:E1"/>
    <mergeCell ref="A2:E2"/>
    <mergeCell ref="A5:D5"/>
    <mergeCell ref="A22:D22"/>
    <mergeCell ref="A24:A25"/>
    <mergeCell ref="B24:B25"/>
    <mergeCell ref="C24:E24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view="pageBreakPreview" zoomScaleNormal="100" zoomScaleSheetLayoutView="100" workbookViewId="0">
      <selection activeCell="B11" sqref="B11"/>
    </sheetView>
  </sheetViews>
  <sheetFormatPr defaultRowHeight="14.4" x14ac:dyDescent="0.3"/>
  <cols>
    <col min="1" max="1" width="38.33203125" customWidth="1"/>
    <col min="2" max="2" width="13.109375" customWidth="1"/>
    <col min="3" max="3" width="13.6640625" customWidth="1"/>
    <col min="4" max="4" width="13" customWidth="1"/>
    <col min="5" max="5" width="13.109375" customWidth="1"/>
    <col min="6" max="6" width="13.44140625" customWidth="1"/>
    <col min="7" max="7" width="14.33203125" customWidth="1"/>
    <col min="8" max="9" width="13.33203125" customWidth="1"/>
    <col min="10" max="10" width="12.6640625" customWidth="1"/>
    <col min="11" max="11" width="11" customWidth="1"/>
    <col min="12" max="12" width="13.77734375" customWidth="1"/>
    <col min="13" max="13" width="13.21875" customWidth="1"/>
    <col min="14" max="14" width="13.88671875" customWidth="1"/>
    <col min="15" max="15" width="14.109375" customWidth="1"/>
    <col min="16" max="16" width="10.44140625" bestFit="1" customWidth="1"/>
  </cols>
  <sheetData>
    <row r="1" spans="1:20" s="29" customFormat="1" ht="15.6" x14ac:dyDescent="0.3">
      <c r="A1" s="43" t="s">
        <v>35</v>
      </c>
      <c r="C1" s="30" t="s">
        <v>13</v>
      </c>
    </row>
    <row r="2" spans="1:20" x14ac:dyDescent="0.3">
      <c r="A2" s="38" t="str">
        <f>TEXT(EndData2,"[$-FC19]ДД.ММ.ГГГ")</f>
        <v>28.02.2019</v>
      </c>
      <c r="B2" s="38">
        <f>A2+1</f>
        <v>43525</v>
      </c>
      <c r="C2" s="44" t="str">
        <f>TEXT(B2,"[$-FC19]ДД.ММ.ГГГ")</f>
        <v>01.03.2019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>
        <v>200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26">
        <v>200</v>
      </c>
      <c r="Q4" s="27"/>
      <c r="R4" s="27"/>
      <c r="S4" s="27"/>
      <c r="T4" s="27"/>
    </row>
    <row r="5" spans="1:20" ht="40.200000000000003" x14ac:dyDescent="0.3">
      <c r="A5" s="25" t="s">
        <v>32</v>
      </c>
      <c r="B5" s="40"/>
      <c r="C5" s="40"/>
      <c r="D5" s="40"/>
      <c r="E5" s="40"/>
      <c r="F5" s="40"/>
      <c r="G5" s="40"/>
      <c r="H5" s="40"/>
      <c r="I5" s="40"/>
      <c r="J5" s="40"/>
      <c r="K5" s="40">
        <v>4543.7175399999996</v>
      </c>
      <c r="L5" s="40"/>
      <c r="M5" s="40"/>
      <c r="N5" s="40"/>
      <c r="O5" s="40"/>
      <c r="P5" s="26">
        <v>4543.7175399999996</v>
      </c>
      <c r="Q5" s="27"/>
      <c r="R5" s="27"/>
      <c r="S5" s="27"/>
      <c r="T5" s="27"/>
    </row>
    <row r="6" spans="1:20" ht="40.200000000000003" x14ac:dyDescent="0.3">
      <c r="A6" s="25" t="s">
        <v>33</v>
      </c>
      <c r="B6" s="40"/>
      <c r="C6" s="40"/>
      <c r="D6" s="40">
        <v>257.66665999999998</v>
      </c>
      <c r="E6" s="40">
        <v>106.46666</v>
      </c>
      <c r="F6" s="40">
        <v>44.566659999999999</v>
      </c>
      <c r="G6" s="40">
        <v>179.26666</v>
      </c>
      <c r="H6" s="40">
        <v>74.150000000000006</v>
      </c>
      <c r="I6" s="40">
        <v>16.149999999999999</v>
      </c>
      <c r="J6" s="40">
        <v>379.8</v>
      </c>
      <c r="K6" s="40">
        <v>50.85</v>
      </c>
      <c r="L6" s="40">
        <v>102.63330000000001</v>
      </c>
      <c r="M6" s="40">
        <v>107.6</v>
      </c>
      <c r="N6" s="40">
        <v>92.316659999999999</v>
      </c>
      <c r="O6" s="40">
        <v>38.700000000000003</v>
      </c>
      <c r="P6" s="26">
        <v>1450.1666</v>
      </c>
      <c r="Q6" s="27"/>
      <c r="R6" s="27"/>
      <c r="S6" s="27"/>
      <c r="T6" s="27"/>
    </row>
    <row r="7" spans="1:20" x14ac:dyDescent="0.3">
      <c r="A7" s="33" t="s">
        <v>34</v>
      </c>
      <c r="B7" s="41">
        <v>200</v>
      </c>
      <c r="C7" s="41"/>
      <c r="D7" s="41">
        <v>257.66665999999998</v>
      </c>
      <c r="E7" s="41">
        <v>106.46666</v>
      </c>
      <c r="F7" s="41">
        <v>44.566659999999999</v>
      </c>
      <c r="G7" s="41">
        <v>179.26666</v>
      </c>
      <c r="H7" s="41">
        <v>74.150000000000006</v>
      </c>
      <c r="I7" s="41">
        <v>16.149999999999999</v>
      </c>
      <c r="J7" s="41">
        <v>379.8</v>
      </c>
      <c r="K7" s="41">
        <v>4594.56754</v>
      </c>
      <c r="L7" s="41">
        <v>102.63330000000001</v>
      </c>
      <c r="M7" s="41">
        <v>107.6</v>
      </c>
      <c r="N7" s="41">
        <v>92.316659999999999</v>
      </c>
      <c r="O7" s="41">
        <v>38.700000000000003</v>
      </c>
      <c r="P7" s="26">
        <v>6193.8841400000001</v>
      </c>
      <c r="Q7" s="34"/>
      <c r="R7" s="34"/>
      <c r="S7" s="34"/>
      <c r="T7" s="34"/>
    </row>
    <row r="9" spans="1:20" x14ac:dyDescent="0.3">
      <c r="A9" s="37" t="s">
        <v>30</v>
      </c>
      <c r="B9" s="36">
        <f>Учреждения!B60+'Муниципальные районы'!P7</f>
        <v>1840249.8638299999</v>
      </c>
    </row>
    <row r="10" spans="1:20" ht="32.25" customHeight="1" x14ac:dyDescent="0.3">
      <c r="A10" s="37" t="str">
        <f>CONCATENATE("Остатки бюджетных средств на ",C2,"г.")</f>
        <v>Остатки бюджетных средств на 01.03.2019г.</v>
      </c>
      <c r="B10" s="36">
        <v>2188347.4</v>
      </c>
    </row>
  </sheetData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2019-03-05T04:55:31Z</dcterms:modified>
</cp:coreProperties>
</file>