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8" windowWidth="14808" windowHeight="7956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Учреждения!$22:$23</definedName>
    <definedName name="_xlnm.Print_Area" localSheetId="1">'Муниципальные районы'!$A$1:$P$26</definedName>
    <definedName name="_xlnm.Print_Area" localSheetId="0">Учреждения!$A$1:$E$61</definedName>
  </definedNames>
  <calcPr calcId="162913" refMode="R1C1"/>
</workbook>
</file>

<file path=xl/calcChain.xml><?xml version="1.0" encoding="utf-8"?>
<calcChain xmlns="http://schemas.openxmlformats.org/spreadsheetml/2006/main">
  <c r="D61" i="1" l="1"/>
  <c r="B24" i="2"/>
  <c r="E20" i="1" s="1"/>
  <c r="E8" i="1" s="1"/>
  <c r="E9" i="1"/>
  <c r="E14" i="1"/>
  <c r="E12" i="1"/>
  <c r="E18" i="1"/>
  <c r="E10" i="1"/>
  <c r="E16" i="1"/>
  <c r="A2" i="2" l="1"/>
  <c r="B2" i="2" s="1"/>
  <c r="C2" i="2" s="1"/>
  <c r="A25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<sst xmlns="http://schemas.openxmlformats.org/spreadsheetml/2006/main" count="101" uniqueCount="100">
  <si>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</si>
  <si>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</si>
  <si>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</si>
  <si>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</si>
  <si>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</si>
  <si>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</si>
  <si>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</si>
  <si>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</si>
  <si>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</si>
  <si>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</si>
  <si>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</si>
  <si>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</si>
  <si>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</si>
  <si>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</si>
  <si>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</si>
  <si>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</si>
  <si>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</si>
  <si>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</si>
  <si>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</si>
  <si>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</si>
  <si>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</si>
  <si>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</si>
  <si>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</si>
  <si>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</si>
  <si>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</si>
  <si>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</si>
  <si>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</si>
  <si>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</si>
  <si>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</si>
  <si>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</si>
  <si>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</si>
  <si>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</si>
  <si>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Субсидии местным бюджетам на реализацию мероприятий Инвестиционной  программы Камчатского края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</si>
  <si>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</si>
  <si>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</si>
  <si>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</si>
  <si>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</si>
  <si>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</si>
  <si>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</si>
  <si>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</si>
  <si>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</si>
  <si>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</si>
  <si>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</si>
  <si>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</si>
  <si>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</si>
  <si>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</si>
  <si>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</si>
  <si>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Осуществление первичного воинского учета на территориях, где отсутствуют военные комиссариаты</t>
  </si>
  <si>
    <t>Выплата единовременного пособия при всех формах устройства детей, лишенных родительского попечения, в семью</t>
  </si>
  <si>
    <t>Всего:</t>
  </si>
  <si>
    <t>04.04.2019</t>
  </si>
  <si>
    <t>Законодательное Собрание Камчатского края</t>
  </si>
  <si>
    <t>Контрольно-счетная палата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</si>
  <si>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</si>
  <si>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</si>
  <si>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</si>
  <si>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</si>
  <si>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</si>
  <si>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</si>
  <si>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молодежной политики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</si>
  <si>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</si>
  <si>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</si>
  <si>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</si>
  <si>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</si>
  <si>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</si>
  <si>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</si>
  <si>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</si>
  <si>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</si>
  <si>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</si>
  <si>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</si>
  <si>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</si>
  <si>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</si>
  <si>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</si>
  <si>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</si>
  <si>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</si>
  <si>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</si>
  <si>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</si>
  <si>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</si>
  <si>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Агентство по внутренней политике Камчатского края</t>
  </si>
  <si>
    <t>Министерство спорта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</si>
  <si>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</si>
  <si>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</si>
  <si>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</si>
  <si>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</si>
  <si>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</si>
  <si>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Агентство по обращению с отходами Камчатского края</t>
  </si>
  <si>
    <t>Агентство приоритетных проектов развития Камчатского края</t>
  </si>
  <si>
    <t>Агентство записи актов гражданского состояния и архивного дела Камчатского края</t>
  </si>
  <si>
    <t>ИТОГО</t>
  </si>
  <si>
    <t>29.03.2019</t>
  </si>
  <si>
    <t>Единая субвенция бюджетам субъектов Российской Федерации и бюджету г. Байконура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</si>
  <si>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</si>
  <si>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Субвенции бюджетам субъектов Российской Федерации на осуществление отдельных полномочий в области лесных отношений</t>
  </si>
  <si>
    <t>Субсидии бюджетам субъектов Российской Федерации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</si>
  <si>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Иные межбюджетные трансферты на 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</si>
  <si>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</t>
  </si>
  <si>
    <t>Субсидии бюджетам субъектов Российской Федерации на реализацию мероприятий по приобретению спортивного оборудования и инвентаря для приведения организаций спортивной подготовки в нормативное состояние</t>
  </si>
  <si>
    <t xml:space="preserve">Субсидии бюджетам субъектов Российской Федерации на реализацию мероприятий по устойчивому развитию сельских территорий </t>
  </si>
  <si>
    <t xml:space="preserve">Субсидии бюджетам субъектов Российской Федерации на реализацию мероприятий по повышению устойчивости жилых домов, основных объектов и систем жизнеобеспечения в сейсмических районах Российской Федерации </t>
  </si>
  <si>
    <t>Субвенции бюджетам субъектов Российской Федерации на осуществление первичного воинского учета на территориях, где отсутствуют военные комиссариаты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</si>
</sst>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4" fontId="0" fillId="0" borderId="0" xfId="0" applyNumberFormat="1"/>
    <xf numFmtId="49" fontId="2" fillId="0" borderId="4" xfId="0" applyNumberFormat="1" applyFont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0" xfId="0" applyNumberFormat="1" applyFont="1"/>
    <xf numFmtId="0" fontId="13" fillId="0" borderId="0" xfId="0" applyFont="1"/>
    <xf numFmtId="49" fontId="5" fillId="2" borderId="4" xfId="0" applyNumberFormat="1" applyFont="1" applyFill="1" applyBorder="1" applyAlignment="1">
      <alignment horizontal="left" wrapText="1"/>
    </xf>
    <xf numFmtId="0" fontId="14" fillId="0" borderId="0" xfId="0" applyFont="1"/>
    <xf numFmtId="0" fontId="15" fillId="0" borderId="4" xfId="0" applyFont="1" applyBorder="1" applyAlignment="1">
      <alignment horizontal="center" vertical="center" wrapText="1"/>
    </xf>
    <xf numFmtId="0" fontId="17" fillId="0" borderId="0" xfId="0" applyFont="1"/>
    <xf numFmtId="164" fontId="10" fillId="2" borderId="4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4" fontId="16" fillId="0" borderId="0" xfId="0" applyNumberFormat="1" applyFont="1"/>
    <xf numFmtId="0" fontId="18" fillId="2" borderId="0" xfId="0" applyFont="1" applyFill="1" applyBorder="1" applyAlignment="1"/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right" vertical="center" wrapText="1"/>
    </xf>
    <xf numFmtId="0" fontId="0" fillId="0" borderId="0" xfId="0"/>
    <xf numFmtId="164" fontId="3" fillId="0" borderId="4" xfId="0" applyNumberFormat="1" applyFont="1" applyFill="1" applyBorder="1" applyAlignment="1">
      <alignment horizontal="right" vertical="center" wrapText="1"/>
    </xf>
    <xf numFmtId="0" fontId="15" fillId="0" borderId="4" xfId="0" applyFont="1" applyBorder="1" applyAlignment="1">
      <alignment wrapText="1"/>
    </xf>
    <xf numFmtId="164" fontId="15" fillId="0" borderId="4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view="pageBreakPreview" zoomScaleNormal="100" zoomScaleSheetLayoutView="100" workbookViewId="0">
      <selection activeCell="G13" sqref="G13"/>
    </sheetView>
  </sheetViews>
  <sheetFormatPr defaultRowHeight="14.4" x14ac:dyDescent="0.3"/>
  <cols>
    <col min="1" max="1" width="76.5546875" customWidth="1"/>
    <col min="2" max="2" width="13.88671875" customWidth="1"/>
    <col min="3" max="4" width="14.44140625" customWidth="1"/>
    <col min="5" max="5" width="12.44140625" customWidth="1"/>
    <col min="6" max="6" width="12.5546875" customWidth="1"/>
    <col min="7" max="7" width="16" bestFit="1" customWidth="1"/>
    <col min="9" max="9" width="10.109375" bestFit="1" customWidth="1"/>
  </cols>
  <sheetData>
    <row r="1" spans="1:9" ht="15.6" x14ac:dyDescent="0.3">
      <c r="A1" s="42" t="s">
        <v>0</v>
      </c>
      <c r="B1" s="42"/>
      <c r="C1" s="42"/>
      <c r="D1" s="42"/>
      <c r="E1" s="42"/>
      <c r="F1" s="30" t="s">
        <v>89</v>
      </c>
      <c r="G1" s="31" t="str">
        <f>TEXT(F1,"[$-FC19]ДД ММММ")</f>
        <v>29 марта</v>
      </c>
      <c r="H1" s="31" t="str">
        <f>TEXT(F1,"[$-FC19]ДД.ММ.ГГГ \г")</f>
        <v>29.03.2019 г</v>
      </c>
    </row>
    <row r="2" spans="1:9" ht="15.6" x14ac:dyDescent="0.3">
      <c r="A2" s="42" t="str">
        <f>CONCATENATE("с ",G1," по ",G2,"ода")</f>
        <v>с 29 марта по 04 апреля 2019 года</v>
      </c>
      <c r="B2" s="42"/>
      <c r="C2" s="42"/>
      <c r="D2" s="42"/>
      <c r="E2" s="42"/>
      <c r="F2" s="30" t="s">
        <v>50</v>
      </c>
      <c r="G2" s="31" t="str">
        <f>TEXT(F2,"[$-FC19]ДД ММММ ГГГ \г")</f>
        <v>04 апреля 2019 г</v>
      </c>
      <c r="H2" s="31" t="str">
        <f>TEXT(F2,"[$-FC19]ДД.ММ.ГГГ \г")</f>
        <v>04.04.2019 г</v>
      </c>
      <c r="I2" s="21"/>
    </row>
    <row r="3" spans="1:9" x14ac:dyDescent="0.3">
      <c r="A3" s="1"/>
      <c r="B3" s="2"/>
      <c r="C3" s="2"/>
      <c r="D3" s="2"/>
      <c r="E3" s="3"/>
    </row>
    <row r="4" spans="1:9" x14ac:dyDescent="0.3">
      <c r="A4" s="4"/>
      <c r="B4" s="5"/>
      <c r="C4" s="5"/>
      <c r="D4" s="6"/>
      <c r="E4" s="7" t="s">
        <v>1</v>
      </c>
    </row>
    <row r="5" spans="1:9" x14ac:dyDescent="0.3">
      <c r="A5" s="43" t="str">
        <f>CONCATENATE("Остатки средств на ",H1,".")</f>
        <v>Остатки средств на 29.03.2019 г.</v>
      </c>
      <c r="B5" s="44"/>
      <c r="C5" s="44"/>
      <c r="D5" s="45"/>
      <c r="E5" s="55">
        <v>1566400.6</v>
      </c>
      <c r="F5" s="21"/>
    </row>
    <row r="6" spans="1:9" x14ac:dyDescent="0.3">
      <c r="A6" s="9"/>
      <c r="B6" s="10"/>
      <c r="C6" s="10"/>
      <c r="D6" s="10"/>
      <c r="E6" s="11"/>
    </row>
    <row r="7" spans="1:9" x14ac:dyDescent="0.3">
      <c r="A7" s="52" t="s">
        <v>2</v>
      </c>
      <c r="B7" s="53"/>
      <c r="C7" s="53"/>
      <c r="D7" s="53"/>
      <c r="E7" s="12"/>
    </row>
    <row r="8" spans="1:9" x14ac:dyDescent="0.3">
      <c r="A8" s="47" t="s">
        <v>3</v>
      </c>
      <c r="B8" s="53"/>
      <c r="C8" s="53"/>
      <c r="D8" s="53"/>
      <c r="E8" s="8">
        <f>E20-E9</f>
        <v>785346.02411999984</v>
      </c>
    </row>
    <row r="9" spans="1:9" x14ac:dyDescent="0.3">
      <c r="A9" s="54" t="s">
        <v>4</v>
      </c>
      <c r="B9" s="53"/>
      <c r="C9" s="53"/>
      <c r="D9" s="53"/>
      <c r="E9" s="55">
        <f>SUM(E10:E19)</f>
        <v>227494.6</v>
      </c>
    </row>
    <row r="10" spans="1:9" ht="15" customHeight="1" x14ac:dyDescent="0.3">
      <c r="A10" s="54" t="s">
        <v>90</v>
      </c>
      <c r="B10" s="53"/>
      <c r="C10" s="53"/>
      <c r="D10" s="53"/>
      <c r="E10" s="13">
        <f>1362.9+431.8</f>
        <v>1794.7</v>
      </c>
    </row>
    <row r="11" spans="1:9" s="56" customFormat="1" ht="44.4" customHeight="1" x14ac:dyDescent="0.3">
      <c r="A11" s="54" t="s">
        <v>94</v>
      </c>
      <c r="B11" s="53"/>
      <c r="C11" s="53"/>
      <c r="D11" s="53"/>
      <c r="E11" s="57">
        <v>27113.1</v>
      </c>
    </row>
    <row r="12" spans="1:9" ht="25.8" customHeight="1" x14ac:dyDescent="0.3">
      <c r="A12" s="54" t="s">
        <v>91</v>
      </c>
      <c r="B12" s="53"/>
      <c r="C12" s="53"/>
      <c r="D12" s="53"/>
      <c r="E12" s="13">
        <f>404.1+7.5+33.5+491.8+2459</f>
        <v>3395.9</v>
      </c>
    </row>
    <row r="13" spans="1:9" s="56" customFormat="1" ht="25.8" customHeight="1" x14ac:dyDescent="0.3">
      <c r="A13" s="54" t="s">
        <v>95</v>
      </c>
      <c r="B13" s="53"/>
      <c r="C13" s="53"/>
      <c r="D13" s="53"/>
      <c r="E13" s="57">
        <v>940.6</v>
      </c>
    </row>
    <row r="14" spans="1:9" x14ac:dyDescent="0.3">
      <c r="A14" s="54" t="s">
        <v>92</v>
      </c>
      <c r="B14" s="53"/>
      <c r="C14" s="53"/>
      <c r="D14" s="53"/>
      <c r="E14" s="13">
        <f>160.9+90.6+392.2</f>
        <v>643.70000000000005</v>
      </c>
    </row>
    <row r="15" spans="1:9" ht="25.8" customHeight="1" x14ac:dyDescent="0.3">
      <c r="A15" s="54" t="s">
        <v>96</v>
      </c>
      <c r="B15" s="53"/>
      <c r="C15" s="53"/>
      <c r="D15" s="53"/>
      <c r="E15" s="57">
        <v>43062.6</v>
      </c>
    </row>
    <row r="16" spans="1:9" ht="44.4" customHeight="1" x14ac:dyDescent="0.3">
      <c r="A16" s="54" t="s">
        <v>93</v>
      </c>
      <c r="B16" s="53"/>
      <c r="C16" s="53"/>
      <c r="D16" s="53"/>
      <c r="E16" s="13">
        <f>17.5</f>
        <v>17.5</v>
      </c>
    </row>
    <row r="17" spans="1:5" x14ac:dyDescent="0.3">
      <c r="A17" s="54" t="s">
        <v>97</v>
      </c>
      <c r="B17" s="53"/>
      <c r="C17" s="53"/>
      <c r="D17" s="53"/>
      <c r="E17" s="57">
        <v>15366.1</v>
      </c>
    </row>
    <row r="18" spans="1:5" ht="29.4" customHeight="1" x14ac:dyDescent="0.3">
      <c r="A18" s="54" t="s">
        <v>98</v>
      </c>
      <c r="B18" s="53"/>
      <c r="C18" s="53"/>
      <c r="D18" s="53"/>
      <c r="E18" s="57">
        <f>2618.2+129536.2</f>
        <v>132154.4</v>
      </c>
    </row>
    <row r="19" spans="1:5" ht="28.2" customHeight="1" x14ac:dyDescent="0.3">
      <c r="A19" s="54" t="s">
        <v>99</v>
      </c>
      <c r="B19" s="53"/>
      <c r="C19" s="53"/>
      <c r="D19" s="53"/>
      <c r="E19" s="13">
        <v>3006</v>
      </c>
    </row>
    <row r="20" spans="1:5" x14ac:dyDescent="0.3">
      <c r="A20" s="46" t="s">
        <v>5</v>
      </c>
      <c r="B20" s="47"/>
      <c r="C20" s="47"/>
      <c r="D20" s="47"/>
      <c r="E20" s="12">
        <f>'Муниципальные районы'!B25+'Муниципальные районы'!B24-Учреждения!E5</f>
        <v>1012840.6241199998</v>
      </c>
    </row>
    <row r="21" spans="1:5" x14ac:dyDescent="0.3">
      <c r="A21" s="14"/>
      <c r="B21" s="15"/>
      <c r="C21" s="15"/>
      <c r="D21" s="6"/>
      <c r="E21" s="16"/>
    </row>
    <row r="22" spans="1:5" x14ac:dyDescent="0.3">
      <c r="A22" s="48" t="s">
        <v>14</v>
      </c>
      <c r="B22" s="50" t="s">
        <v>6</v>
      </c>
      <c r="C22" s="51" t="s">
        <v>7</v>
      </c>
      <c r="D22" s="51"/>
      <c r="E22" s="51"/>
    </row>
    <row r="23" spans="1:5" ht="82.8" x14ac:dyDescent="0.3">
      <c r="A23" s="49"/>
      <c r="B23" s="50"/>
      <c r="C23" s="17" t="s">
        <v>8</v>
      </c>
      <c r="D23" s="17" t="s">
        <v>9</v>
      </c>
      <c r="E23" s="17" t="s">
        <v>10</v>
      </c>
    </row>
    <row r="24" spans="1:5" x14ac:dyDescent="0.3">
      <c r="A24" s="20" t="s">
        <v>51</v>
      </c>
      <c r="B24" s="18">
        <v>15162.9612</v>
      </c>
      <c r="C24" s="18">
        <v>10992.582200000001</v>
      </c>
      <c r="D24" s="18">
        <v>3216.0927999999999</v>
      </c>
      <c r="E24" s="18"/>
    </row>
    <row r="25" spans="1:5" x14ac:dyDescent="0.3">
      <c r="A25" s="20" t="s">
        <v>52</v>
      </c>
      <c r="B25" s="18">
        <v>9190</v>
      </c>
      <c r="C25" s="18">
        <v>6800</v>
      </c>
      <c r="D25" s="18">
        <v>2230</v>
      </c>
      <c r="E25" s="18"/>
    </row>
    <row r="26" spans="1:5" x14ac:dyDescent="0.3">
      <c r="A26" s="20" t="s">
        <v>53</v>
      </c>
      <c r="B26" s="18">
        <v>43108.649980000002</v>
      </c>
      <c r="C26" s="18">
        <v>14850.815130000001</v>
      </c>
      <c r="D26" s="18">
        <v>2515</v>
      </c>
      <c r="E26" s="18"/>
    </row>
    <row r="27" spans="1:5" ht="27.6" x14ac:dyDescent="0.3">
      <c r="A27" s="20" t="s">
        <v>54</v>
      </c>
      <c r="B27" s="18">
        <v>22418.944360000001</v>
      </c>
      <c r="C27" s="18">
        <v>3725.8603600000001</v>
      </c>
      <c r="D27" s="18"/>
      <c r="E27" s="18">
        <v>16174.793</v>
      </c>
    </row>
    <row r="28" spans="1:5" x14ac:dyDescent="0.3">
      <c r="A28" s="20" t="s">
        <v>55</v>
      </c>
      <c r="B28" s="18">
        <v>7226.53</v>
      </c>
      <c r="C28" s="18">
        <v>2463</v>
      </c>
      <c r="D28" s="18">
        <v>655</v>
      </c>
      <c r="E28" s="18"/>
    </row>
    <row r="29" spans="1:5" x14ac:dyDescent="0.3">
      <c r="A29" s="20" t="s">
        <v>56</v>
      </c>
      <c r="B29" s="18">
        <v>45368.447070000002</v>
      </c>
      <c r="C29" s="18">
        <v>3894.1396599999998</v>
      </c>
      <c r="D29" s="18">
        <v>1630.5686700000001</v>
      </c>
      <c r="E29" s="18">
        <v>16103.11429</v>
      </c>
    </row>
    <row r="30" spans="1:5" x14ac:dyDescent="0.3">
      <c r="A30" s="20" t="s">
        <v>57</v>
      </c>
      <c r="B30" s="18">
        <v>19330.901999999998</v>
      </c>
      <c r="C30" s="18">
        <v>2300</v>
      </c>
      <c r="D30" s="18">
        <v>1675</v>
      </c>
      <c r="E30" s="18"/>
    </row>
    <row r="31" spans="1:5" x14ac:dyDescent="0.3">
      <c r="A31" s="20" t="s">
        <v>58</v>
      </c>
      <c r="B31" s="18">
        <v>82844.053400000004</v>
      </c>
      <c r="C31" s="18">
        <v>5110</v>
      </c>
      <c r="D31" s="18">
        <v>1100</v>
      </c>
      <c r="E31" s="18"/>
    </row>
    <row r="32" spans="1:5" x14ac:dyDescent="0.3">
      <c r="A32" s="20" t="s">
        <v>59</v>
      </c>
      <c r="B32" s="18">
        <v>279012.11778999999</v>
      </c>
      <c r="C32" s="18">
        <v>2822</v>
      </c>
      <c r="D32" s="18"/>
      <c r="E32" s="18">
        <v>686.95529999999997</v>
      </c>
    </row>
    <row r="33" spans="1:5" x14ac:dyDescent="0.3">
      <c r="A33" s="20" t="s">
        <v>60</v>
      </c>
      <c r="B33" s="18">
        <v>337295.38394000003</v>
      </c>
      <c r="C33" s="18">
        <v>16619.054199999999</v>
      </c>
      <c r="D33" s="18">
        <v>3666.5812500000002</v>
      </c>
      <c r="E33" s="18">
        <v>21634.201400000002</v>
      </c>
    </row>
    <row r="34" spans="1:5" x14ac:dyDescent="0.3">
      <c r="A34" s="20" t="s">
        <v>61</v>
      </c>
      <c r="B34" s="18">
        <v>411154.92324999999</v>
      </c>
      <c r="C34" s="18">
        <v>15098.849410000001</v>
      </c>
      <c r="D34" s="18">
        <v>6172.3583900000003</v>
      </c>
      <c r="E34" s="18">
        <v>275578.88241000002</v>
      </c>
    </row>
    <row r="35" spans="1:5" x14ac:dyDescent="0.3">
      <c r="A35" s="20" t="s">
        <v>62</v>
      </c>
      <c r="B35" s="18">
        <v>57732.336000000003</v>
      </c>
      <c r="C35" s="18">
        <v>2200</v>
      </c>
      <c r="D35" s="18">
        <v>670</v>
      </c>
      <c r="E35" s="18"/>
    </row>
    <row r="36" spans="1:5" x14ac:dyDescent="0.3">
      <c r="A36" s="20" t="s">
        <v>63</v>
      </c>
      <c r="B36" s="18">
        <v>61176.148359999999</v>
      </c>
      <c r="C36" s="18">
        <v>36136.949050000003</v>
      </c>
      <c r="D36" s="18">
        <v>16394.240969999999</v>
      </c>
      <c r="E36" s="18"/>
    </row>
    <row r="37" spans="1:5" x14ac:dyDescent="0.3">
      <c r="A37" s="20" t="s">
        <v>64</v>
      </c>
      <c r="B37" s="18">
        <v>5560.9376599999996</v>
      </c>
      <c r="C37" s="18"/>
      <c r="D37" s="18">
        <v>400</v>
      </c>
      <c r="E37" s="18"/>
    </row>
    <row r="38" spans="1:5" x14ac:dyDescent="0.3">
      <c r="A38" s="20" t="s">
        <v>65</v>
      </c>
      <c r="B38" s="18">
        <v>10115.54096</v>
      </c>
      <c r="C38" s="18">
        <v>907.26324</v>
      </c>
      <c r="D38" s="18"/>
      <c r="E38" s="18">
        <v>56.984400000000001</v>
      </c>
    </row>
    <row r="39" spans="1:5" x14ac:dyDescent="0.3">
      <c r="A39" s="20" t="s">
        <v>66</v>
      </c>
      <c r="B39" s="18">
        <v>35913.942020000002</v>
      </c>
      <c r="C39" s="18">
        <v>12916</v>
      </c>
      <c r="D39" s="18">
        <v>4319.03</v>
      </c>
      <c r="E39" s="18">
        <v>12959.6957</v>
      </c>
    </row>
    <row r="40" spans="1:5" x14ac:dyDescent="0.3">
      <c r="A40" s="20" t="s">
        <v>67</v>
      </c>
      <c r="B40" s="18">
        <v>9932.6944999999996</v>
      </c>
      <c r="C40" s="18">
        <v>650</v>
      </c>
      <c r="D40" s="18"/>
      <c r="E40" s="18"/>
    </row>
    <row r="41" spans="1:5" x14ac:dyDescent="0.3">
      <c r="A41" s="20" t="s">
        <v>68</v>
      </c>
      <c r="B41" s="18">
        <v>56549.441449999998</v>
      </c>
      <c r="C41" s="18">
        <v>6865</v>
      </c>
      <c r="D41" s="18">
        <v>2145</v>
      </c>
      <c r="E41" s="18"/>
    </row>
    <row r="42" spans="1:5" x14ac:dyDescent="0.3">
      <c r="A42" s="20" t="s">
        <v>69</v>
      </c>
      <c r="B42" s="18">
        <v>4035.4130399999999</v>
      </c>
      <c r="C42" s="18">
        <v>2000</v>
      </c>
      <c r="D42" s="18"/>
      <c r="E42" s="18"/>
    </row>
    <row r="43" spans="1:5" x14ac:dyDescent="0.3">
      <c r="A43" s="20" t="s">
        <v>70</v>
      </c>
      <c r="B43" s="18">
        <v>26.16</v>
      </c>
      <c r="C43" s="18">
        <v>26.16</v>
      </c>
      <c r="D43" s="18"/>
      <c r="E43" s="18"/>
    </row>
    <row r="44" spans="1:5" x14ac:dyDescent="0.3">
      <c r="A44" s="20" t="s">
        <v>71</v>
      </c>
      <c r="B44" s="18">
        <v>1308.19219</v>
      </c>
      <c r="C44" s="18">
        <v>1000</v>
      </c>
      <c r="D44" s="18"/>
      <c r="E44" s="18"/>
    </row>
    <row r="45" spans="1:5" x14ac:dyDescent="0.3">
      <c r="A45" s="20" t="s">
        <v>72</v>
      </c>
      <c r="B45" s="18">
        <v>100</v>
      </c>
      <c r="C45" s="18"/>
      <c r="D45" s="18"/>
      <c r="E45" s="18"/>
    </row>
    <row r="46" spans="1:5" x14ac:dyDescent="0.3">
      <c r="A46" s="20" t="s">
        <v>73</v>
      </c>
      <c r="B46" s="18">
        <v>101.4071</v>
      </c>
      <c r="C46" s="18">
        <v>93.827100000000002</v>
      </c>
      <c r="D46" s="18"/>
      <c r="E46" s="18"/>
    </row>
    <row r="47" spans="1:5" x14ac:dyDescent="0.3">
      <c r="A47" s="20" t="s">
        <v>74</v>
      </c>
      <c r="B47" s="18">
        <v>55</v>
      </c>
      <c r="C47" s="18"/>
      <c r="D47" s="18"/>
      <c r="E47" s="18"/>
    </row>
    <row r="48" spans="1:5" x14ac:dyDescent="0.3">
      <c r="A48" s="20" t="s">
        <v>75</v>
      </c>
      <c r="B48" s="18">
        <v>915.40539000000001</v>
      </c>
      <c r="C48" s="18">
        <v>589.9316</v>
      </c>
      <c r="D48" s="18">
        <v>295.22964999999999</v>
      </c>
      <c r="E48" s="18"/>
    </row>
    <row r="49" spans="1:5" x14ac:dyDescent="0.3">
      <c r="A49" s="20" t="s">
        <v>76</v>
      </c>
      <c r="B49" s="18">
        <v>22171.679889999999</v>
      </c>
      <c r="C49" s="18">
        <v>11552.5</v>
      </c>
      <c r="D49" s="18">
        <v>4500</v>
      </c>
      <c r="E49" s="18"/>
    </row>
    <row r="50" spans="1:5" x14ac:dyDescent="0.3">
      <c r="A50" s="20" t="s">
        <v>77</v>
      </c>
      <c r="B50" s="18">
        <v>263.81164000000001</v>
      </c>
      <c r="C50" s="18">
        <v>192.87836999999999</v>
      </c>
      <c r="D50" s="18">
        <v>70.933269999999993</v>
      </c>
      <c r="E50" s="18"/>
    </row>
    <row r="51" spans="1:5" x14ac:dyDescent="0.3">
      <c r="A51" s="20" t="s">
        <v>78</v>
      </c>
      <c r="B51" s="18">
        <v>328.34300999999999</v>
      </c>
      <c r="C51" s="18"/>
      <c r="D51" s="18"/>
      <c r="E51" s="18"/>
    </row>
    <row r="52" spans="1:5" x14ac:dyDescent="0.3">
      <c r="A52" s="20" t="s">
        <v>79</v>
      </c>
      <c r="B52" s="18">
        <v>49794.518230000001</v>
      </c>
      <c r="C52" s="18">
        <v>2300</v>
      </c>
      <c r="D52" s="18">
        <v>690</v>
      </c>
      <c r="E52" s="18"/>
    </row>
    <row r="53" spans="1:5" x14ac:dyDescent="0.3">
      <c r="A53" s="20" t="s">
        <v>80</v>
      </c>
      <c r="B53" s="18">
        <v>27804.078089999999</v>
      </c>
      <c r="C53" s="18">
        <v>12397.48395</v>
      </c>
      <c r="D53" s="18">
        <v>4185</v>
      </c>
      <c r="E53" s="18"/>
    </row>
    <row r="54" spans="1:5" x14ac:dyDescent="0.3">
      <c r="A54" s="20" t="s">
        <v>81</v>
      </c>
      <c r="B54" s="18">
        <v>868.35830999999996</v>
      </c>
      <c r="C54" s="18">
        <v>785</v>
      </c>
      <c r="D54" s="18"/>
      <c r="E54" s="18"/>
    </row>
    <row r="55" spans="1:5" x14ac:dyDescent="0.3">
      <c r="A55" s="20" t="s">
        <v>82</v>
      </c>
      <c r="B55" s="18">
        <v>2442.2510000000002</v>
      </c>
      <c r="C55" s="18"/>
      <c r="D55" s="18"/>
      <c r="E55" s="18"/>
    </row>
    <row r="56" spans="1:5" x14ac:dyDescent="0.3">
      <c r="A56" s="20" t="s">
        <v>83</v>
      </c>
      <c r="B56" s="18">
        <v>2342.2620000000002</v>
      </c>
      <c r="C56" s="18">
        <v>1638</v>
      </c>
      <c r="D56" s="18">
        <v>504.67599999999999</v>
      </c>
      <c r="E56" s="18"/>
    </row>
    <row r="57" spans="1:5" x14ac:dyDescent="0.3">
      <c r="A57" s="20" t="s">
        <v>84</v>
      </c>
      <c r="B57" s="18">
        <v>11159.817370000001</v>
      </c>
      <c r="C57" s="18">
        <v>2100</v>
      </c>
      <c r="D57" s="18">
        <v>550</v>
      </c>
      <c r="E57" s="18"/>
    </row>
    <row r="58" spans="1:5" x14ac:dyDescent="0.3">
      <c r="A58" s="20" t="s">
        <v>85</v>
      </c>
      <c r="B58" s="18">
        <v>704.66110000000003</v>
      </c>
      <c r="C58" s="18">
        <v>543.66700000000003</v>
      </c>
      <c r="D58" s="18">
        <v>147.19399999999999</v>
      </c>
      <c r="E58" s="18"/>
    </row>
    <row r="59" spans="1:5" x14ac:dyDescent="0.3">
      <c r="A59" s="20" t="s">
        <v>86</v>
      </c>
      <c r="B59" s="18">
        <v>80</v>
      </c>
      <c r="C59" s="18">
        <v>10</v>
      </c>
      <c r="D59" s="18"/>
      <c r="E59" s="18"/>
    </row>
    <row r="60" spans="1:5" x14ac:dyDescent="0.3">
      <c r="A60" s="20" t="s">
        <v>87</v>
      </c>
      <c r="B60" s="18">
        <v>815.83897000000002</v>
      </c>
      <c r="C60" s="18">
        <v>323.96350999999999</v>
      </c>
      <c r="D60" s="18"/>
      <c r="E60" s="18"/>
    </row>
    <row r="61" spans="1:5" x14ac:dyDescent="0.3">
      <c r="A61" s="22" t="s">
        <v>88</v>
      </c>
      <c r="B61" s="19">
        <v>1634411.15127</v>
      </c>
      <c r="C61" s="19">
        <v>179904.92478</v>
      </c>
      <c r="D61" s="19">
        <f>SUM(D24:D60)</f>
        <v>57731.905000000006</v>
      </c>
      <c r="E61" s="19">
        <v>343194.62650000001</v>
      </c>
    </row>
  </sheetData>
  <mergeCells count="20">
    <mergeCell ref="A18:D18"/>
    <mergeCell ref="A19:D19"/>
    <mergeCell ref="A11:D11"/>
    <mergeCell ref="A13:D13"/>
    <mergeCell ref="A1:E1"/>
    <mergeCell ref="A2:E2"/>
    <mergeCell ref="A5:D5"/>
    <mergeCell ref="A20:D20"/>
    <mergeCell ref="A22:A23"/>
    <mergeCell ref="B22:B23"/>
    <mergeCell ref="C22:E22"/>
    <mergeCell ref="A7:D7"/>
    <mergeCell ref="A8:D8"/>
    <mergeCell ref="A9:D9"/>
    <mergeCell ref="A10:D10"/>
    <mergeCell ref="A12:D12"/>
    <mergeCell ref="A14:D14"/>
    <mergeCell ref="A15:D15"/>
    <mergeCell ref="A16:D16"/>
    <mergeCell ref="A17:D17"/>
  </mergeCells>
  <pageMargins left="0.70866141732283472" right="0.2" top="0.3" bottom="0.28000000000000003" header="0.31496062992125984" footer="0.2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view="pageBreakPreview" zoomScaleNormal="100" zoomScaleSheetLayoutView="100" workbookViewId="0">
      <selection activeCell="C32" sqref="C32"/>
    </sheetView>
  </sheetViews>
  <sheetFormatPr defaultRowHeight="14.4" x14ac:dyDescent="0.3"/>
  <cols>
    <col min="1" max="1" width="38.33203125" customWidth="1"/>
    <col min="2" max="2" width="13.109375" customWidth="1"/>
    <col min="3" max="3" width="10.5546875" customWidth="1"/>
    <col min="4" max="4" width="11.44140625" customWidth="1"/>
    <col min="5" max="5" width="13.109375" customWidth="1"/>
    <col min="6" max="6" width="13.21875" customWidth="1"/>
    <col min="7" max="7" width="13.33203125" customWidth="1"/>
    <col min="8" max="8" width="14" customWidth="1"/>
    <col min="9" max="9" width="10.88671875" customWidth="1"/>
    <col min="10" max="10" width="12.6640625" customWidth="1"/>
    <col min="11" max="11" width="11" customWidth="1"/>
    <col min="12" max="13" width="11.88671875" customWidth="1"/>
    <col min="14" max="14" width="11.21875" customWidth="1"/>
    <col min="15" max="15" width="11.5546875" customWidth="1"/>
  </cols>
  <sheetData>
    <row r="1" spans="1:20" s="28" customFormat="1" ht="15.6" x14ac:dyDescent="0.3">
      <c r="A1" s="40" t="s">
        <v>50</v>
      </c>
      <c r="C1" s="29" t="s">
        <v>13</v>
      </c>
    </row>
    <row r="2" spans="1:20" x14ac:dyDescent="0.3">
      <c r="A2" s="35" t="str">
        <f>TEXT(EndData2,"[$-FC19]ДД.ММ.ГГГ")</f>
        <v>04.04.2019</v>
      </c>
      <c r="B2" s="35">
        <f>A2+1</f>
        <v>43560</v>
      </c>
      <c r="C2" s="41" t="str">
        <f>TEXT(B2,"[$-FC19]ДД.ММ.ГГГ")</f>
        <v>05.04.2019</v>
      </c>
      <c r="P2" s="26" t="s">
        <v>12</v>
      </c>
    </row>
    <row r="3" spans="1:20" s="27" customFormat="1" ht="51.75" customHeight="1" x14ac:dyDescent="0.25">
      <c r="A3" s="34" t="s">
        <v>15</v>
      </c>
      <c r="B3" s="39" t="s">
        <v>16</v>
      </c>
      <c r="C3" s="36" t="s">
        <v>17</v>
      </c>
      <c r="D3" s="36" t="s">
        <v>18</v>
      </c>
      <c r="E3" s="36" t="s">
        <v>19</v>
      </c>
      <c r="F3" s="36" t="s">
        <v>20</v>
      </c>
      <c r="G3" s="36" t="s">
        <v>21</v>
      </c>
      <c r="H3" s="36" t="s">
        <v>22</v>
      </c>
      <c r="I3" s="36" t="s">
        <v>23</v>
      </c>
      <c r="J3" s="36" t="s">
        <v>24</v>
      </c>
      <c r="K3" s="36" t="s">
        <v>25</v>
      </c>
      <c r="L3" s="36" t="s">
        <v>26</v>
      </c>
      <c r="M3" s="36" t="s">
        <v>27</v>
      </c>
      <c r="N3" s="36" t="s">
        <v>28</v>
      </c>
      <c r="O3" s="36" t="s">
        <v>29</v>
      </c>
      <c r="P3" s="23" t="s">
        <v>11</v>
      </c>
    </row>
    <row r="4" spans="1:20" ht="106.2" x14ac:dyDescent="0.3">
      <c r="A4" s="24" t="s">
        <v>31</v>
      </c>
      <c r="B4" s="37"/>
      <c r="C4" s="37">
        <v>1337.924</v>
      </c>
      <c r="D4" s="37"/>
      <c r="E4" s="37">
        <v>150</v>
      </c>
      <c r="F4" s="37"/>
      <c r="G4" s="37">
        <v>537</v>
      </c>
      <c r="H4" s="37"/>
      <c r="I4" s="37"/>
      <c r="J4" s="37">
        <v>-22170.05</v>
      </c>
      <c r="K4" s="37">
        <v>229</v>
      </c>
      <c r="L4" s="37"/>
      <c r="M4" s="37"/>
      <c r="N4" s="37"/>
      <c r="O4" s="37"/>
      <c r="P4" s="25">
        <v>-19916.126</v>
      </c>
      <c r="Q4" s="26"/>
      <c r="R4" s="26"/>
      <c r="S4" s="26"/>
      <c r="T4" s="26"/>
    </row>
    <row r="5" spans="1:20" ht="40.200000000000003" x14ac:dyDescent="0.3">
      <c r="A5" s="24" t="s">
        <v>32</v>
      </c>
      <c r="B5" s="37"/>
      <c r="C5" s="37"/>
      <c r="D5" s="37"/>
      <c r="E5" s="37"/>
      <c r="F5" s="37"/>
      <c r="G5" s="37"/>
      <c r="H5" s="37"/>
      <c r="I5" s="37"/>
      <c r="J5" s="37"/>
      <c r="K5" s="37">
        <v>3704.0147999999999</v>
      </c>
      <c r="L5" s="37"/>
      <c r="M5" s="37"/>
      <c r="N5" s="37"/>
      <c r="O5" s="37"/>
      <c r="P5" s="25">
        <v>3704.0147999999999</v>
      </c>
      <c r="Q5" s="26"/>
      <c r="R5" s="26"/>
      <c r="S5" s="26"/>
      <c r="T5" s="26"/>
    </row>
    <row r="6" spans="1:20" ht="79.8" x14ac:dyDescent="0.3">
      <c r="A6" s="24" t="s">
        <v>33</v>
      </c>
      <c r="B6" s="37">
        <v>127.15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25">
        <v>127.15</v>
      </c>
      <c r="Q6" s="26"/>
      <c r="R6" s="26"/>
      <c r="S6" s="26"/>
      <c r="T6" s="26"/>
    </row>
    <row r="7" spans="1:20" ht="53.4" x14ac:dyDescent="0.3">
      <c r="A7" s="24" t="s">
        <v>34</v>
      </c>
      <c r="B7" s="37">
        <v>409.5</v>
      </c>
      <c r="C7" s="37">
        <v>189.88900000000001</v>
      </c>
      <c r="D7" s="37">
        <v>400</v>
      </c>
      <c r="E7" s="37">
        <v>80</v>
      </c>
      <c r="F7" s="37">
        <v>76.8</v>
      </c>
      <c r="G7" s="37">
        <v>425</v>
      </c>
      <c r="H7" s="37">
        <v>60.147910000000003</v>
      </c>
      <c r="I7" s="37">
        <v>32</v>
      </c>
      <c r="J7" s="37">
        <v>337.16500000000002</v>
      </c>
      <c r="K7" s="37">
        <v>144.83600000000001</v>
      </c>
      <c r="L7" s="37">
        <v>60.014000000000003</v>
      </c>
      <c r="M7" s="37">
        <v>73</v>
      </c>
      <c r="N7" s="37">
        <v>76.411000000000001</v>
      </c>
      <c r="O7" s="37">
        <v>196.92908</v>
      </c>
      <c r="P7" s="25">
        <v>2561.6919899999998</v>
      </c>
      <c r="Q7" s="26"/>
      <c r="R7" s="26"/>
      <c r="S7" s="26"/>
      <c r="T7" s="26"/>
    </row>
    <row r="8" spans="1:20" ht="79.8" x14ac:dyDescent="0.3">
      <c r="A8" s="24" t="s">
        <v>35</v>
      </c>
      <c r="B8" s="37">
        <v>135.19999999999999</v>
      </c>
      <c r="C8" s="37">
        <v>138.012</v>
      </c>
      <c r="D8" s="37">
        <v>239</v>
      </c>
      <c r="E8" s="37">
        <v>233</v>
      </c>
      <c r="F8" s="37">
        <v>38.5</v>
      </c>
      <c r="G8" s="37">
        <v>213</v>
      </c>
      <c r="H8" s="37">
        <v>122.68219999999999</v>
      </c>
      <c r="I8" s="37">
        <v>96</v>
      </c>
      <c r="J8" s="37">
        <v>66.25</v>
      </c>
      <c r="K8" s="37">
        <v>56.082999999999998</v>
      </c>
      <c r="L8" s="37">
        <v>30.013000000000002</v>
      </c>
      <c r="M8" s="37">
        <v>188.9</v>
      </c>
      <c r="N8" s="37">
        <v>214.755</v>
      </c>
      <c r="O8" s="37">
        <v>188.43833000000001</v>
      </c>
      <c r="P8" s="25">
        <v>1959.8335300000001</v>
      </c>
      <c r="Q8" s="26"/>
      <c r="R8" s="26"/>
      <c r="S8" s="26"/>
      <c r="T8" s="26"/>
    </row>
    <row r="9" spans="1:20" ht="79.8" x14ac:dyDescent="0.3">
      <c r="A9" s="24" t="s">
        <v>36</v>
      </c>
      <c r="B9" s="37">
        <v>237.9</v>
      </c>
      <c r="C9" s="37">
        <v>368.51333</v>
      </c>
      <c r="D9" s="37"/>
      <c r="E9" s="37"/>
      <c r="F9" s="37"/>
      <c r="G9" s="37">
        <v>27.754999999999999</v>
      </c>
      <c r="H9" s="37"/>
      <c r="I9" s="37"/>
      <c r="J9" s="37">
        <v>51.008159999999997</v>
      </c>
      <c r="K9" s="37"/>
      <c r="L9" s="37"/>
      <c r="M9" s="37">
        <v>20.83512</v>
      </c>
      <c r="N9" s="37"/>
      <c r="O9" s="37"/>
      <c r="P9" s="25">
        <v>706.01161000000002</v>
      </c>
      <c r="Q9" s="26"/>
      <c r="R9" s="26"/>
      <c r="S9" s="26"/>
      <c r="T9" s="26"/>
    </row>
    <row r="10" spans="1:20" ht="303" customHeight="1" x14ac:dyDescent="0.3">
      <c r="A10" s="24" t="s">
        <v>37</v>
      </c>
      <c r="B10" s="37"/>
      <c r="C10" s="37">
        <v>13096.51478</v>
      </c>
      <c r="D10" s="37">
        <v>2800</v>
      </c>
      <c r="E10" s="37">
        <v>2000</v>
      </c>
      <c r="F10" s="37">
        <v>350</v>
      </c>
      <c r="G10" s="37">
        <v>3235.3</v>
      </c>
      <c r="H10" s="37">
        <v>1230.4592500000001</v>
      </c>
      <c r="I10" s="37">
        <v>111.5</v>
      </c>
      <c r="J10" s="37">
        <v>4850</v>
      </c>
      <c r="K10" s="37">
        <v>1633.3340000000001</v>
      </c>
      <c r="L10" s="37">
        <v>1645.4480000000001</v>
      </c>
      <c r="M10" s="37">
        <v>2100</v>
      </c>
      <c r="N10" s="37">
        <v>1630</v>
      </c>
      <c r="O10" s="37">
        <v>1400</v>
      </c>
      <c r="P10" s="25">
        <v>36082.55603</v>
      </c>
      <c r="Q10" s="26"/>
      <c r="R10" s="26"/>
      <c r="S10" s="26"/>
      <c r="T10" s="26"/>
    </row>
    <row r="11" spans="1:20" ht="159" x14ac:dyDescent="0.3">
      <c r="A11" s="24" t="s">
        <v>38</v>
      </c>
      <c r="B11" s="37"/>
      <c r="C11" s="37"/>
      <c r="D11" s="37">
        <v>24795</v>
      </c>
      <c r="E11" s="37">
        <v>16420</v>
      </c>
      <c r="F11" s="37">
        <v>5833</v>
      </c>
      <c r="G11" s="37">
        <v>27777.677179999999</v>
      </c>
      <c r="H11" s="37">
        <v>10288.833000000001</v>
      </c>
      <c r="I11" s="37">
        <v>3155</v>
      </c>
      <c r="J11" s="37"/>
      <c r="K11" s="37">
        <v>7081.5950000000003</v>
      </c>
      <c r="L11" s="37">
        <v>20200</v>
      </c>
      <c r="M11" s="37">
        <v>66103.820000000007</v>
      </c>
      <c r="N11" s="37">
        <v>17544.464</v>
      </c>
      <c r="O11" s="37">
        <v>18582.181329999999</v>
      </c>
      <c r="P11" s="25">
        <v>217781.57050999999</v>
      </c>
      <c r="Q11" s="26"/>
      <c r="R11" s="26"/>
      <c r="S11" s="26"/>
      <c r="T11" s="26"/>
    </row>
    <row r="12" spans="1:20" ht="93" x14ac:dyDescent="0.3">
      <c r="A12" s="24" t="s">
        <v>39</v>
      </c>
      <c r="B12" s="37"/>
      <c r="C12" s="37"/>
      <c r="D12" s="37">
        <v>1355</v>
      </c>
      <c r="E12" s="37">
        <v>760</v>
      </c>
      <c r="F12" s="37">
        <v>380</v>
      </c>
      <c r="G12" s="37">
        <v>1889.91</v>
      </c>
      <c r="H12" s="37">
        <v>1200</v>
      </c>
      <c r="I12" s="37">
        <v>80</v>
      </c>
      <c r="J12" s="37">
        <v>917.5</v>
      </c>
      <c r="K12" s="37">
        <v>850</v>
      </c>
      <c r="L12" s="37">
        <v>2500</v>
      </c>
      <c r="M12" s="37">
        <v>3109.8</v>
      </c>
      <c r="N12" s="37">
        <v>1330.9956</v>
      </c>
      <c r="O12" s="37">
        <v>372.54950000000002</v>
      </c>
      <c r="P12" s="25">
        <v>14745.7551</v>
      </c>
      <c r="Q12" s="26"/>
      <c r="R12" s="26"/>
      <c r="S12" s="26"/>
      <c r="T12" s="26"/>
    </row>
    <row r="13" spans="1:20" ht="123.6" customHeight="1" x14ac:dyDescent="0.3">
      <c r="A13" s="24" t="s">
        <v>40</v>
      </c>
      <c r="B13" s="37">
        <v>29.97242</v>
      </c>
      <c r="C13" s="37">
        <v>11.17116</v>
      </c>
      <c r="D13" s="37"/>
      <c r="E13" s="37"/>
      <c r="F13" s="37"/>
      <c r="G13" s="37"/>
      <c r="H13" s="37">
        <v>3.7250000000000001</v>
      </c>
      <c r="I13" s="37"/>
      <c r="J13" s="37">
        <v>3.7250000000000001</v>
      </c>
      <c r="K13" s="37">
        <v>4.0101599999999999</v>
      </c>
      <c r="L13" s="37"/>
      <c r="M13" s="37">
        <v>33.6</v>
      </c>
      <c r="N13" s="37"/>
      <c r="O13" s="37"/>
      <c r="P13" s="25">
        <v>86.203739999999996</v>
      </c>
      <c r="Q13" s="26"/>
      <c r="R13" s="26"/>
      <c r="S13" s="26"/>
      <c r="T13" s="26"/>
    </row>
    <row r="14" spans="1:20" ht="109.8" customHeight="1" x14ac:dyDescent="0.3">
      <c r="A14" s="24" t="s">
        <v>41</v>
      </c>
      <c r="B14" s="37"/>
      <c r="C14" s="37"/>
      <c r="D14" s="37">
        <v>456</v>
      </c>
      <c r="E14" s="37">
        <v>290</v>
      </c>
      <c r="F14" s="37">
        <v>113.8</v>
      </c>
      <c r="G14" s="37">
        <v>228.28</v>
      </c>
      <c r="H14" s="37">
        <v>66.944000000000003</v>
      </c>
      <c r="I14" s="37">
        <v>20</v>
      </c>
      <c r="J14" s="37"/>
      <c r="K14" s="37">
        <v>291.32499999999999</v>
      </c>
      <c r="L14" s="37">
        <v>300</v>
      </c>
      <c r="M14" s="37">
        <v>635.70000000000005</v>
      </c>
      <c r="N14" s="37">
        <v>260</v>
      </c>
      <c r="O14" s="37">
        <v>463.12633</v>
      </c>
      <c r="P14" s="25">
        <v>3125.17533</v>
      </c>
      <c r="Q14" s="26"/>
      <c r="R14" s="26"/>
      <c r="S14" s="26"/>
      <c r="T14" s="26"/>
    </row>
    <row r="15" spans="1:20" ht="119.4" x14ac:dyDescent="0.3">
      <c r="A15" s="24" t="s">
        <v>42</v>
      </c>
      <c r="B15" s="37"/>
      <c r="C15" s="37"/>
      <c r="D15" s="37">
        <v>10090.055</v>
      </c>
      <c r="E15" s="37">
        <v>8170</v>
      </c>
      <c r="F15" s="37">
        <v>2053</v>
      </c>
      <c r="G15" s="37">
        <v>5127.1000000000004</v>
      </c>
      <c r="H15" s="37">
        <v>2741.0830000000001</v>
      </c>
      <c r="I15" s="37">
        <v>1313.6</v>
      </c>
      <c r="J15" s="37"/>
      <c r="K15" s="37">
        <v>4840.3999999999996</v>
      </c>
      <c r="L15" s="37">
        <v>3959.6759999999999</v>
      </c>
      <c r="M15" s="37">
        <v>17771.900000000001</v>
      </c>
      <c r="N15" s="37">
        <v>2039</v>
      </c>
      <c r="O15" s="37">
        <v>4260.6080000000002</v>
      </c>
      <c r="P15" s="25">
        <v>62366.421999999999</v>
      </c>
      <c r="Q15" s="26"/>
      <c r="R15" s="26"/>
      <c r="S15" s="26"/>
      <c r="T15" s="26"/>
    </row>
    <row r="16" spans="1:20" ht="57.6" customHeight="1" x14ac:dyDescent="0.3">
      <c r="A16" s="24" t="s">
        <v>43</v>
      </c>
      <c r="B16" s="37">
        <v>37539.991399999999</v>
      </c>
      <c r="C16" s="37">
        <v>3928</v>
      </c>
      <c r="D16" s="37">
        <v>3281.5</v>
      </c>
      <c r="E16" s="37">
        <v>687.42</v>
      </c>
      <c r="F16" s="37">
        <v>433.83</v>
      </c>
      <c r="G16" s="37">
        <v>3200</v>
      </c>
      <c r="H16" s="37">
        <v>305.69466999999997</v>
      </c>
      <c r="I16" s="37">
        <v>37</v>
      </c>
      <c r="J16" s="37">
        <v>1901.9095600000001</v>
      </c>
      <c r="K16" s="37">
        <v>494.5</v>
      </c>
      <c r="L16" s="37">
        <v>150</v>
      </c>
      <c r="M16" s="37">
        <v>444.38</v>
      </c>
      <c r="N16" s="37">
        <v>1411.8703399999999</v>
      </c>
      <c r="O16" s="37">
        <v>2398.0619999999999</v>
      </c>
      <c r="P16" s="25">
        <v>56214.15797</v>
      </c>
      <c r="Q16" s="26"/>
      <c r="R16" s="26"/>
      <c r="S16" s="26"/>
      <c r="T16" s="26"/>
    </row>
    <row r="17" spans="1:20" ht="93" x14ac:dyDescent="0.3">
      <c r="A17" s="24" t="s">
        <v>44</v>
      </c>
      <c r="B17" s="37"/>
      <c r="C17" s="37"/>
      <c r="D17" s="37">
        <v>262</v>
      </c>
      <c r="E17" s="37">
        <v>180</v>
      </c>
      <c r="F17" s="37">
        <v>55</v>
      </c>
      <c r="G17" s="37">
        <v>277.33</v>
      </c>
      <c r="H17" s="37">
        <v>91.99</v>
      </c>
      <c r="I17" s="37">
        <v>25</v>
      </c>
      <c r="J17" s="37"/>
      <c r="K17" s="37">
        <v>70.308000000000007</v>
      </c>
      <c r="L17" s="37">
        <v>100</v>
      </c>
      <c r="M17" s="37">
        <v>571.5</v>
      </c>
      <c r="N17" s="37">
        <v>121.346</v>
      </c>
      <c r="O17" s="37">
        <v>134.83851999999999</v>
      </c>
      <c r="P17" s="25">
        <v>1889.3125199999999</v>
      </c>
      <c r="Q17" s="26"/>
      <c r="R17" s="26"/>
      <c r="S17" s="26"/>
      <c r="T17" s="26"/>
    </row>
    <row r="18" spans="1:20" ht="66.599999999999994" x14ac:dyDescent="0.3">
      <c r="A18" s="24" t="s">
        <v>45</v>
      </c>
      <c r="B18" s="37">
        <v>118.8</v>
      </c>
      <c r="C18" s="37">
        <v>1352.55</v>
      </c>
      <c r="D18" s="37">
        <v>108.691</v>
      </c>
      <c r="E18" s="37"/>
      <c r="F18" s="37"/>
      <c r="G18" s="37">
        <v>160</v>
      </c>
      <c r="H18" s="37"/>
      <c r="I18" s="37"/>
      <c r="J18" s="37"/>
      <c r="K18" s="37">
        <v>331.47501</v>
      </c>
      <c r="L18" s="37"/>
      <c r="M18" s="37">
        <v>150</v>
      </c>
      <c r="N18" s="37"/>
      <c r="O18" s="37"/>
      <c r="P18" s="25">
        <v>2221.5160099999998</v>
      </c>
      <c r="Q18" s="26"/>
      <c r="R18" s="26"/>
      <c r="S18" s="26"/>
      <c r="T18" s="26"/>
    </row>
    <row r="19" spans="1:20" ht="79.8" x14ac:dyDescent="0.3">
      <c r="A19" s="24" t="s">
        <v>46</v>
      </c>
      <c r="B19" s="37"/>
      <c r="C19" s="37">
        <v>410</v>
      </c>
      <c r="D19" s="37"/>
      <c r="E19" s="37"/>
      <c r="F19" s="37"/>
      <c r="G19" s="37"/>
      <c r="H19" s="37"/>
      <c r="I19" s="37"/>
      <c r="J19" s="37"/>
      <c r="K19" s="37"/>
      <c r="L19" s="37"/>
      <c r="M19" s="37">
        <v>143.5</v>
      </c>
      <c r="N19" s="37"/>
      <c r="O19" s="37"/>
      <c r="P19" s="25">
        <v>553.5</v>
      </c>
      <c r="Q19" s="26"/>
      <c r="R19" s="26"/>
      <c r="S19" s="26"/>
      <c r="T19" s="26"/>
    </row>
    <row r="20" spans="1:20" ht="40.200000000000003" x14ac:dyDescent="0.3">
      <c r="A20" s="24" t="s">
        <v>47</v>
      </c>
      <c r="B20" s="37"/>
      <c r="C20" s="37">
        <v>821.55</v>
      </c>
      <c r="D20" s="37">
        <v>159.75</v>
      </c>
      <c r="E20" s="37">
        <v>342.35</v>
      </c>
      <c r="F20" s="37">
        <v>136.94999999999999</v>
      </c>
      <c r="G20" s="37">
        <v>45.65</v>
      </c>
      <c r="H20" s="37">
        <v>91.3</v>
      </c>
      <c r="I20" s="37">
        <v>51.2</v>
      </c>
      <c r="J20" s="37"/>
      <c r="K20" s="37">
        <v>121.175</v>
      </c>
      <c r="L20" s="37">
        <v>339.32499999999999</v>
      </c>
      <c r="M20" s="37">
        <v>315.07499999999999</v>
      </c>
      <c r="N20" s="37">
        <v>290.85000000000002</v>
      </c>
      <c r="O20" s="37">
        <v>290.85000000000002</v>
      </c>
      <c r="P20" s="25">
        <v>3006.0250000000001</v>
      </c>
      <c r="Q20" s="26"/>
      <c r="R20" s="26"/>
      <c r="S20" s="26"/>
      <c r="T20" s="26"/>
    </row>
    <row r="21" spans="1:20" ht="40.200000000000003" x14ac:dyDescent="0.3">
      <c r="A21" s="24" t="s">
        <v>48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>
        <v>83.902709999999999</v>
      </c>
      <c r="M21" s="37"/>
      <c r="N21" s="37"/>
      <c r="O21" s="37"/>
      <c r="P21" s="25">
        <v>83.902709999999999</v>
      </c>
      <c r="Q21" s="26"/>
      <c r="R21" s="26"/>
      <c r="S21" s="26"/>
      <c r="T21" s="26"/>
    </row>
    <row r="22" spans="1:20" x14ac:dyDescent="0.3">
      <c r="A22" s="32" t="s">
        <v>49</v>
      </c>
      <c r="B22" s="38">
        <v>38598.51382</v>
      </c>
      <c r="C22" s="38">
        <v>21654.12427</v>
      </c>
      <c r="D22" s="38">
        <v>43946.995999999999</v>
      </c>
      <c r="E22" s="38">
        <v>29312.77</v>
      </c>
      <c r="F22" s="38">
        <v>9470.8799999999992</v>
      </c>
      <c r="G22" s="38">
        <v>43144.002180000003</v>
      </c>
      <c r="H22" s="38">
        <v>16202.85903</v>
      </c>
      <c r="I22" s="38">
        <v>4921.3</v>
      </c>
      <c r="J22" s="38">
        <v>-14042.49228</v>
      </c>
      <c r="K22" s="38">
        <v>19852.055970000001</v>
      </c>
      <c r="L22" s="38">
        <v>29368.378710000001</v>
      </c>
      <c r="M22" s="38">
        <v>91662.010120000006</v>
      </c>
      <c r="N22" s="38">
        <v>24919.691940000001</v>
      </c>
      <c r="O22" s="38">
        <v>28287.58309</v>
      </c>
      <c r="P22" s="25">
        <v>387298.67284999997</v>
      </c>
      <c r="Q22" s="33"/>
      <c r="R22" s="33"/>
      <c r="S22" s="33"/>
      <c r="T22" s="33"/>
    </row>
    <row r="24" spans="1:20" x14ac:dyDescent="0.3">
      <c r="A24" s="58" t="s">
        <v>30</v>
      </c>
      <c r="B24" s="59">
        <f>Учреждения!B61+'Муниципальные районы'!P22</f>
        <v>2021709.82412</v>
      </c>
    </row>
    <row r="25" spans="1:20" ht="32.25" customHeight="1" x14ac:dyDescent="0.3">
      <c r="A25" s="58" t="str">
        <f>CONCATENATE("Остатки бюджетных средств на ",C2,"г.")</f>
        <v>Остатки бюджетных средств на 05.04.2019г.</v>
      </c>
      <c r="B25" s="59">
        <v>557531.4</v>
      </c>
    </row>
  </sheetData>
  <pageMargins left="0.23622047244094491" right="0.2" top="0.17" bottom="0.27" header="0.17" footer="0.17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2019-04-09T03:47:41Z</dcterms:modified>
</cp:coreProperties>
</file>