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районы'!$A$1:$P$33</definedName>
    <definedName name="_xlnm.Print_Area" localSheetId="0">Учреждения!$A$1:$E$72</definedName>
  </definedNames>
  <calcPr calcId="162913" refMode="R1C1"/>
</workbook>
</file>

<file path=xl/calcChain.xml><?xml version="1.0" encoding="utf-8"?>
<calcChain xmlns="http://schemas.openxmlformats.org/spreadsheetml/2006/main">
  <c r="E8" i="1" l="1"/>
  <c r="E29" i="1"/>
  <c r="E9" i="1"/>
  <c r="E26" i="1"/>
  <c r="E19" i="1"/>
  <c r="E12" i="1"/>
  <c r="E28" i="1"/>
  <c r="E17" i="1"/>
  <c r="E13" i="1"/>
  <c r="E27" i="1"/>
  <c r="E16" i="1"/>
  <c r="E20" i="1"/>
  <c r="E25" i="1"/>
  <c r="E24" i="1"/>
  <c r="E23" i="1"/>
  <c r="E22" i="1"/>
  <c r="E21" i="1"/>
  <c r="E18" i="1"/>
  <c r="E15" i="1"/>
  <c r="E14" i="1"/>
  <c r="E11" i="1"/>
  <c r="E10" i="1"/>
  <c r="B31" i="2"/>
  <c r="A2" i="2" l="1"/>
  <c r="B2" i="2" s="1"/>
  <c r="C2" i="2" s="1"/>
  <c r="A32" i="2" s="1"/>
  <c r="H1" i="1" l="1"/>
  <c r="A5" i="1" s="1"/>
  <c r="H2" i="1"/>
  <c r="G1" i="1"/>
  <c r="G2" i="1"/>
  <c r="A2" i="1" l="1"/>
</calcChain>
</file>

<file path=xl/sharedStrings.xml><?xml version="1.0" encoding="utf-8"?>
<sst xmlns="http://schemas.openxmlformats.org/spreadsheetml/2006/main" count="117" uniqueCount="116">
  <si>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</si>
  <si>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</si>
  <si>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</si>
  <si>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</si>
  <si>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</si>
  <si>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</si>
  <si>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</si>
  <si>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</si>
  <si>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</si>
  <si>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</si>
  <si>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</si>
  <si>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</si>
  <si>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</si>
  <si>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</si>
  <si>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</si>
  <si>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</si>
  <si>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</si>
  <si>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</si>
  <si>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</si>
  <si>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</si>
  <si>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</si>
  <si>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</si>
  <si>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</si>
  <si>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</si>
  <si>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</si>
  <si>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</si>
  <si>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</si>
  <si>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</si>
  <si>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</si>
  <si>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</si>
  <si>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</si>
  <si>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</si>
  <si>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</si>
  <si>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</si>
  <si>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</si>
  <si>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</si>
  <si>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</si>
  <si>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</si>
  <si>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</si>
  <si>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</si>
  <si>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</si>
  <si>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</si>
  <si>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</si>
  <si>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</si>
  <si>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</si>
  <si>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</si>
  <si>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</si>
  <si>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</si>
  <si>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</si>
  <si>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</si>
  <si>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</si>
  <si>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</si>
  <si>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</si>
  <si>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</si>
  <si>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</si>
  <si>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Расходы, связанные с особым режимом безопасного функционирования закрытых административно-территориальных образований</t>
  </si>
  <si>
    <t>Всего:</t>
  </si>
  <si>
    <t>07.05.2019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</si>
  <si>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</si>
  <si>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</si>
  <si>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</si>
  <si>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</si>
  <si>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</si>
  <si>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</si>
  <si>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</si>
  <si>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</si>
  <si>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</si>
  <si>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</si>
  <si>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</si>
  <si>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</si>
  <si>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</si>
  <si>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</si>
  <si>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</si>
  <si>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</si>
  <si>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</si>
  <si>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</si>
  <si>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</si>
  <si>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</si>
  <si>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</si>
  <si>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</si>
  <si>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</si>
  <si>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</si>
  <si>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</si>
  <si>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</si>
  <si>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</si>
  <si>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</si>
  <si>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</si>
  <si>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</si>
  <si>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</si>
  <si>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</si>
  <si>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</si>
  <si>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</si>
  <si>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</si>
  <si>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</si>
  <si>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</si>
  <si>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</si>
  <si>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26.04.2019</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</si>
  <si>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</si>
  <si>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Дотации бюджетам субъектов Российской Федерации на выравнивание бюджетной обеспеченности</t>
  </si>
  <si>
    <t>Единая субвенция бюджетам субъектов Российской Федерации и бюджету г. Байконура</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</si>
  <si>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</si>
  <si>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</si>
  <si>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</si>
  <si>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</si>
  <si>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</si>
  <si>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</si>
  <si>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</si>
  <si>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Прочие безвозмездные поступления в бюджеты субъектов Российской Федерации</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</si>
  <si>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</si>
  <si>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 xml:space="preserve">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</si>
  <si>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</si>
  <si>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 xml:space="preserve">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</si>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</sst>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topLeftCell="A51"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96</v>
      </c>
      <c r="G1" s="32" t="str">
        <f>TEXT(F1,"[$-FC19]ДД ММММ")</f>
        <v>26 апреля</v>
      </c>
      <c r="H1" s="32" t="str">
        <f>TEXT(F1,"[$-FC19]ДД.ММ.ГГГ \г")</f>
        <v>26.04.2019 г</v>
      </c>
    </row>
    <row r="2" spans="1:9" ht="15.6" x14ac:dyDescent="0.3">
      <c r="A2" s="45" t="str">
        <f>CONCATENATE("с ",G1," по ",G2,"ода")</f>
        <v>с 26 апреля по 07 мая 2019 года</v>
      </c>
      <c r="B2" s="45"/>
      <c r="C2" s="45"/>
      <c r="D2" s="45"/>
      <c r="E2" s="45"/>
      <c r="F2" s="31" t="s">
        <v>57</v>
      </c>
      <c r="G2" s="32" t="str">
        <f>TEXT(F2,"[$-FC19]ДД ММММ ГГГ \г")</f>
        <v>07 мая 2019 г</v>
      </c>
      <c r="H2" s="32" t="str">
        <f>TEXT(F2,"[$-FC19]ДД.ММ.ГГГ \г")</f>
        <v>07.05.2019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26.04.2019 г.</v>
      </c>
      <c r="B5" s="47"/>
      <c r="C5" s="47"/>
      <c r="D5" s="48"/>
      <c r="E5" s="8">
        <v>1340984.6000000001</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E29-E9</f>
        <v>1185387.4321999992</v>
      </c>
    </row>
    <row r="9" spans="1:9" x14ac:dyDescent="0.3">
      <c r="A9" s="57" t="s">
        <v>4</v>
      </c>
      <c r="B9" s="56"/>
      <c r="C9" s="56"/>
      <c r="D9" s="56"/>
      <c r="E9" s="14">
        <f>SUM(E10:E28)</f>
        <v>3912900.7000000007</v>
      </c>
    </row>
    <row r="10" spans="1:9" ht="30" customHeight="1" x14ac:dyDescent="0.3">
      <c r="A10" s="57" t="s">
        <v>97</v>
      </c>
      <c r="B10" s="56"/>
      <c r="C10" s="56"/>
      <c r="D10" s="56"/>
      <c r="E10" s="14">
        <f>5.7</f>
        <v>5.7</v>
      </c>
    </row>
    <row r="11" spans="1:9" x14ac:dyDescent="0.3">
      <c r="A11" s="57" t="s">
        <v>98</v>
      </c>
      <c r="B11" s="56"/>
      <c r="C11" s="56"/>
      <c r="D11" s="56"/>
      <c r="E11" s="14">
        <f>3115817.7</f>
        <v>3115817.7</v>
      </c>
    </row>
    <row r="12" spans="1:9" x14ac:dyDescent="0.3">
      <c r="A12" s="57" t="s">
        <v>99</v>
      </c>
      <c r="B12" s="56"/>
      <c r="C12" s="56"/>
      <c r="D12" s="56"/>
      <c r="E12" s="14">
        <f>1132.9+2224.8+9.8+59.8+4.7</f>
        <v>3432.0000000000005</v>
      </c>
    </row>
    <row r="13" spans="1:9" ht="57.6" customHeight="1" x14ac:dyDescent="0.3">
      <c r="A13" s="57" t="s">
        <v>100</v>
      </c>
      <c r="B13" s="56"/>
      <c r="C13" s="56"/>
      <c r="D13" s="56"/>
      <c r="E13" s="14">
        <f>84031.3</f>
        <v>84031.3</v>
      </c>
    </row>
    <row r="14" spans="1:9" ht="39.6" customHeight="1" x14ac:dyDescent="0.3">
      <c r="A14" s="57" t="s">
        <v>101</v>
      </c>
      <c r="B14" s="56"/>
      <c r="C14" s="56"/>
      <c r="D14" s="56"/>
      <c r="E14" s="14">
        <f>108.2</f>
        <v>108.2</v>
      </c>
    </row>
    <row r="15" spans="1:9" ht="27" customHeight="1" x14ac:dyDescent="0.3">
      <c r="A15" s="57" t="s">
        <v>102</v>
      </c>
      <c r="B15" s="56"/>
      <c r="C15" s="56"/>
      <c r="D15" s="56"/>
      <c r="E15" s="14">
        <f>4405.1</f>
        <v>4405.1000000000004</v>
      </c>
    </row>
    <row r="16" spans="1:9" ht="28.8" customHeight="1" x14ac:dyDescent="0.3">
      <c r="A16" s="57" t="s">
        <v>103</v>
      </c>
      <c r="B16" s="56"/>
      <c r="C16" s="56"/>
      <c r="D16" s="56"/>
      <c r="E16" s="14">
        <f>-0.1-3.7-70-214.7</f>
        <v>-288.5</v>
      </c>
    </row>
    <row r="17" spans="1:5" ht="44.4" customHeight="1" x14ac:dyDescent="0.3">
      <c r="A17" s="57" t="s">
        <v>114</v>
      </c>
      <c r="B17" s="56"/>
      <c r="C17" s="56"/>
      <c r="D17" s="56"/>
      <c r="E17" s="14">
        <f>31.9</f>
        <v>31.9</v>
      </c>
    </row>
    <row r="18" spans="1:5" ht="72" customHeight="1" x14ac:dyDescent="0.3">
      <c r="A18" s="57" t="s">
        <v>104</v>
      </c>
      <c r="B18" s="56"/>
      <c r="C18" s="56"/>
      <c r="D18" s="56"/>
      <c r="E18" s="14">
        <f>-0.3</f>
        <v>-0.3</v>
      </c>
    </row>
    <row r="19" spans="1:5" ht="28.2" customHeight="1" x14ac:dyDescent="0.3">
      <c r="A19" s="57" t="s">
        <v>105</v>
      </c>
      <c r="B19" s="56"/>
      <c r="C19" s="56"/>
      <c r="D19" s="56"/>
      <c r="E19" s="14">
        <f>808.5+657.4+140.7+100.7+117.3</f>
        <v>1824.6000000000001</v>
      </c>
    </row>
    <row r="20" spans="1:5" ht="29.4" customHeight="1" x14ac:dyDescent="0.3">
      <c r="A20" s="57" t="s">
        <v>106</v>
      </c>
      <c r="B20" s="56"/>
      <c r="C20" s="56"/>
      <c r="D20" s="56"/>
      <c r="E20" s="14">
        <f>23.7+7.6</f>
        <v>31.299999999999997</v>
      </c>
    </row>
    <row r="21" spans="1:5" x14ac:dyDescent="0.3">
      <c r="A21" s="57" t="s">
        <v>107</v>
      </c>
      <c r="B21" s="56"/>
      <c r="C21" s="56"/>
      <c r="D21" s="56"/>
      <c r="E21" s="14">
        <f>665537.7</f>
        <v>665537.69999999995</v>
      </c>
    </row>
    <row r="22" spans="1:5" ht="30" customHeight="1" x14ac:dyDescent="0.3">
      <c r="A22" s="57" t="s">
        <v>108</v>
      </c>
      <c r="B22" s="56"/>
      <c r="C22" s="56"/>
      <c r="D22" s="56"/>
      <c r="E22" s="14">
        <f>16906.1</f>
        <v>16906.099999999999</v>
      </c>
    </row>
    <row r="23" spans="1:5" ht="43.2" customHeight="1" x14ac:dyDescent="0.3">
      <c r="A23" s="57" t="s">
        <v>109</v>
      </c>
      <c r="B23" s="56"/>
      <c r="C23" s="56"/>
      <c r="D23" s="56"/>
      <c r="E23" s="14">
        <f>-12</f>
        <v>-12</v>
      </c>
    </row>
    <row r="24" spans="1:5" ht="31.2" customHeight="1" x14ac:dyDescent="0.3">
      <c r="A24" s="57" t="s">
        <v>110</v>
      </c>
      <c r="B24" s="56"/>
      <c r="C24" s="56"/>
      <c r="D24" s="56"/>
      <c r="E24" s="14">
        <f>4215.1</f>
        <v>4215.1000000000004</v>
      </c>
    </row>
    <row r="25" spans="1:5" ht="27.6" customHeight="1" x14ac:dyDescent="0.3">
      <c r="A25" s="57" t="s">
        <v>111</v>
      </c>
      <c r="B25" s="56"/>
      <c r="C25" s="56"/>
      <c r="D25" s="56"/>
      <c r="E25" s="14">
        <f>788.9</f>
        <v>788.9</v>
      </c>
    </row>
    <row r="26" spans="1:5" ht="27.6" customHeight="1" x14ac:dyDescent="0.3">
      <c r="A26" s="57" t="s">
        <v>112</v>
      </c>
      <c r="B26" s="56"/>
      <c r="C26" s="56"/>
      <c r="D26" s="56"/>
      <c r="E26" s="14">
        <f>2691.5+59.8+3387.8+0.6</f>
        <v>6139.7000000000007</v>
      </c>
    </row>
    <row r="27" spans="1:5" ht="57" customHeight="1" x14ac:dyDescent="0.3">
      <c r="A27" s="57" t="s">
        <v>113</v>
      </c>
      <c r="B27" s="56"/>
      <c r="C27" s="56"/>
      <c r="D27" s="56"/>
      <c r="E27" s="14">
        <f>4126.2</f>
        <v>4126.2</v>
      </c>
    </row>
    <row r="28" spans="1:5" ht="31.8" customHeight="1" x14ac:dyDescent="0.3">
      <c r="A28" s="57" t="s">
        <v>115</v>
      </c>
      <c r="B28" s="56"/>
      <c r="C28" s="56"/>
      <c r="D28" s="56"/>
      <c r="E28" s="14">
        <f>5800</f>
        <v>5800</v>
      </c>
    </row>
    <row r="29" spans="1:5" x14ac:dyDescent="0.3">
      <c r="A29" s="49" t="s">
        <v>5</v>
      </c>
      <c r="B29" s="50"/>
      <c r="C29" s="50"/>
      <c r="D29" s="50"/>
      <c r="E29" s="13">
        <f>'Муниципальные районы'!B32-Учреждения!E5+'Муниципальные районы'!B31</f>
        <v>5098288.1321999999</v>
      </c>
    </row>
    <row r="30" spans="1:5" x14ac:dyDescent="0.3">
      <c r="A30" s="15"/>
      <c r="B30" s="16"/>
      <c r="C30" s="16"/>
      <c r="D30" s="6"/>
      <c r="E30" s="17"/>
    </row>
    <row r="31" spans="1:5" x14ac:dyDescent="0.3">
      <c r="A31" s="51" t="s">
        <v>14</v>
      </c>
      <c r="B31" s="53" t="s">
        <v>6</v>
      </c>
      <c r="C31" s="54" t="s">
        <v>7</v>
      </c>
      <c r="D31" s="54"/>
      <c r="E31" s="54"/>
    </row>
    <row r="32" spans="1:5" ht="82.8" x14ac:dyDescent="0.3">
      <c r="A32" s="52"/>
      <c r="B32" s="53"/>
      <c r="C32" s="18" t="s">
        <v>8</v>
      </c>
      <c r="D32" s="18" t="s">
        <v>9</v>
      </c>
      <c r="E32" s="18" t="s">
        <v>10</v>
      </c>
    </row>
    <row r="33" spans="1:5" x14ac:dyDescent="0.3">
      <c r="A33" s="21" t="s">
        <v>58</v>
      </c>
      <c r="B33" s="19">
        <v>17117.074229999998</v>
      </c>
      <c r="C33" s="19">
        <v>12361.528249999999</v>
      </c>
      <c r="D33" s="19">
        <v>3501.3755200000001</v>
      </c>
      <c r="E33" s="19"/>
    </row>
    <row r="34" spans="1:5" x14ac:dyDescent="0.3">
      <c r="A34" s="21" t="s">
        <v>59</v>
      </c>
      <c r="B34" s="19">
        <v>3951</v>
      </c>
      <c r="C34" s="19">
        <v>3390</v>
      </c>
      <c r="D34" s="19">
        <v>523</v>
      </c>
      <c r="E34" s="19"/>
    </row>
    <row r="35" spans="1:5" x14ac:dyDescent="0.3">
      <c r="A35" s="21" t="s">
        <v>60</v>
      </c>
      <c r="B35" s="19">
        <v>28397.76496</v>
      </c>
      <c r="C35" s="19">
        <v>3342.50963</v>
      </c>
      <c r="D35" s="19">
        <v>1226.001</v>
      </c>
      <c r="E35" s="19"/>
    </row>
    <row r="36" spans="1:5" ht="27.6" x14ac:dyDescent="0.3">
      <c r="A36" s="21" t="s">
        <v>61</v>
      </c>
      <c r="B36" s="19">
        <v>5555.2768100000003</v>
      </c>
      <c r="C36" s="19">
        <v>1554.3204900000001</v>
      </c>
      <c r="D36" s="19">
        <v>1320.16</v>
      </c>
      <c r="E36" s="19"/>
    </row>
    <row r="37" spans="1:5" x14ac:dyDescent="0.3">
      <c r="A37" s="21" t="s">
        <v>62</v>
      </c>
      <c r="B37" s="19">
        <v>7461.25119</v>
      </c>
      <c r="C37" s="19">
        <v>2363</v>
      </c>
      <c r="D37" s="19">
        <v>655</v>
      </c>
      <c r="E37" s="19"/>
    </row>
    <row r="38" spans="1:5" x14ac:dyDescent="0.3">
      <c r="A38" s="21" t="s">
        <v>63</v>
      </c>
      <c r="B38" s="19">
        <v>2817.0494100000001</v>
      </c>
      <c r="C38" s="19">
        <v>1850</v>
      </c>
      <c r="D38" s="19">
        <v>900</v>
      </c>
      <c r="E38" s="19"/>
    </row>
    <row r="39" spans="1:5" ht="27.6" x14ac:dyDescent="0.3">
      <c r="A39" s="21" t="s">
        <v>64</v>
      </c>
      <c r="B39" s="19">
        <v>22834.66691</v>
      </c>
      <c r="C39" s="19">
        <v>4947.3710600000004</v>
      </c>
      <c r="D39" s="19">
        <v>1906.6761200000001</v>
      </c>
      <c r="E39" s="19">
        <v>13857.4912</v>
      </c>
    </row>
    <row r="40" spans="1:5" x14ac:dyDescent="0.3">
      <c r="A40" s="21" t="s">
        <v>65</v>
      </c>
      <c r="B40" s="19">
        <v>9973.2250000000004</v>
      </c>
      <c r="C40" s="19">
        <v>1600</v>
      </c>
      <c r="D40" s="19">
        <v>1215</v>
      </c>
      <c r="E40" s="19"/>
    </row>
    <row r="41" spans="1:5" x14ac:dyDescent="0.3">
      <c r="A41" s="21" t="s">
        <v>66</v>
      </c>
      <c r="B41" s="19">
        <v>38243.452100000002</v>
      </c>
      <c r="C41" s="19">
        <v>8480</v>
      </c>
      <c r="D41" s="19">
        <v>2183</v>
      </c>
      <c r="E41" s="19">
        <v>3000</v>
      </c>
    </row>
    <row r="42" spans="1:5" x14ac:dyDescent="0.3">
      <c r="A42" s="21" t="s">
        <v>67</v>
      </c>
      <c r="B42" s="19">
        <v>237031.35217</v>
      </c>
      <c r="C42" s="19">
        <v>2775</v>
      </c>
      <c r="D42" s="19"/>
      <c r="E42" s="19"/>
    </row>
    <row r="43" spans="1:5" x14ac:dyDescent="0.3">
      <c r="A43" s="21" t="s">
        <v>68</v>
      </c>
      <c r="B43" s="19">
        <v>482340.24774000002</v>
      </c>
      <c r="C43" s="19">
        <v>5375.1475799999998</v>
      </c>
      <c r="D43" s="19">
        <v>3665.04196</v>
      </c>
      <c r="E43" s="19">
        <v>222942.04319</v>
      </c>
    </row>
    <row r="44" spans="1:5" x14ac:dyDescent="0.3">
      <c r="A44" s="21" t="s">
        <v>69</v>
      </c>
      <c r="B44" s="19">
        <v>307677.62252999999</v>
      </c>
      <c r="C44" s="19">
        <v>13702.792369999999</v>
      </c>
      <c r="D44" s="19">
        <v>2586.6083600000002</v>
      </c>
      <c r="E44" s="19">
        <v>186782.57775999999</v>
      </c>
    </row>
    <row r="45" spans="1:5" x14ac:dyDescent="0.3">
      <c r="A45" s="21" t="s">
        <v>70</v>
      </c>
      <c r="B45" s="19">
        <v>25491.728370000001</v>
      </c>
      <c r="C45" s="19">
        <v>1300</v>
      </c>
      <c r="D45" s="19">
        <v>588</v>
      </c>
      <c r="E45" s="19"/>
    </row>
    <row r="46" spans="1:5" ht="27.6" x14ac:dyDescent="0.3">
      <c r="A46" s="21" t="s">
        <v>71</v>
      </c>
      <c r="B46" s="19">
        <v>69499.905540000007</v>
      </c>
      <c r="C46" s="19">
        <v>38740</v>
      </c>
      <c r="D46" s="19">
        <v>16791.252</v>
      </c>
      <c r="E46" s="19"/>
    </row>
    <row r="47" spans="1:5" x14ac:dyDescent="0.3">
      <c r="A47" s="21" t="s">
        <v>72</v>
      </c>
      <c r="B47" s="19">
        <v>2696.1807800000001</v>
      </c>
      <c r="C47" s="19">
        <v>2179</v>
      </c>
      <c r="D47" s="19">
        <v>400</v>
      </c>
      <c r="E47" s="19"/>
    </row>
    <row r="48" spans="1:5" x14ac:dyDescent="0.3">
      <c r="A48" s="21" t="s">
        <v>73</v>
      </c>
      <c r="B48" s="19">
        <v>4960</v>
      </c>
      <c r="C48" s="19">
        <v>3100</v>
      </c>
      <c r="D48" s="19">
        <v>1400</v>
      </c>
      <c r="E48" s="19"/>
    </row>
    <row r="49" spans="1:5" ht="27.6" x14ac:dyDescent="0.3">
      <c r="A49" s="21" t="s">
        <v>74</v>
      </c>
      <c r="B49" s="19">
        <v>32963.116300000002</v>
      </c>
      <c r="C49" s="19">
        <v>11194.451300000001</v>
      </c>
      <c r="D49" s="19">
        <v>4064.3539999999998</v>
      </c>
      <c r="E49" s="19">
        <v>13836.28249</v>
      </c>
    </row>
    <row r="50" spans="1:5" x14ac:dyDescent="0.3">
      <c r="A50" s="21" t="s">
        <v>75</v>
      </c>
      <c r="B50" s="19">
        <v>8248.3686600000001</v>
      </c>
      <c r="C50" s="19">
        <v>700</v>
      </c>
      <c r="D50" s="19"/>
      <c r="E50" s="19"/>
    </row>
    <row r="51" spans="1:5" x14ac:dyDescent="0.3">
      <c r="A51" s="21" t="s">
        <v>76</v>
      </c>
      <c r="B51" s="19">
        <v>183483.72437000001</v>
      </c>
      <c r="C51" s="19">
        <v>3400</v>
      </c>
      <c r="D51" s="19">
        <v>1135</v>
      </c>
      <c r="E51" s="19"/>
    </row>
    <row r="52" spans="1:5" x14ac:dyDescent="0.3">
      <c r="A52" s="21" t="s">
        <v>77</v>
      </c>
      <c r="B52" s="19">
        <v>11754.006740000001</v>
      </c>
      <c r="C52" s="19">
        <v>5200</v>
      </c>
      <c r="D52" s="19">
        <v>4034.0408299999999</v>
      </c>
      <c r="E52" s="19"/>
    </row>
    <row r="53" spans="1:5" x14ac:dyDescent="0.3">
      <c r="A53" s="21" t="s">
        <v>78</v>
      </c>
      <c r="B53" s="19">
        <v>3</v>
      </c>
      <c r="C53" s="19"/>
      <c r="D53" s="19"/>
      <c r="E53" s="19"/>
    </row>
    <row r="54" spans="1:5" x14ac:dyDescent="0.3">
      <c r="A54" s="21" t="s">
        <v>79</v>
      </c>
      <c r="B54" s="19">
        <v>757.84</v>
      </c>
      <c r="C54" s="19">
        <v>736.84</v>
      </c>
      <c r="D54" s="19"/>
      <c r="E54" s="19"/>
    </row>
    <row r="55" spans="1:5" x14ac:dyDescent="0.3">
      <c r="A55" s="21" t="s">
        <v>80</v>
      </c>
      <c r="B55" s="19">
        <v>1000</v>
      </c>
      <c r="C55" s="19">
        <v>1000</v>
      </c>
      <c r="D55" s="19"/>
      <c r="E55" s="19"/>
    </row>
    <row r="56" spans="1:5" x14ac:dyDescent="0.3">
      <c r="A56" s="21" t="s">
        <v>81</v>
      </c>
      <c r="B56" s="19">
        <v>1169.41301</v>
      </c>
      <c r="C56" s="19">
        <v>700</v>
      </c>
      <c r="D56" s="19">
        <v>390</v>
      </c>
      <c r="E56" s="19"/>
    </row>
    <row r="57" spans="1:5" x14ac:dyDescent="0.3">
      <c r="A57" s="21" t="s">
        <v>82</v>
      </c>
      <c r="B57" s="19">
        <v>753.76</v>
      </c>
      <c r="C57" s="19">
        <v>400</v>
      </c>
      <c r="D57" s="19">
        <v>160</v>
      </c>
      <c r="E57" s="19"/>
    </row>
    <row r="58" spans="1:5" x14ac:dyDescent="0.3">
      <c r="A58" s="21" t="s">
        <v>83</v>
      </c>
      <c r="B58" s="19">
        <v>2833.8967600000001</v>
      </c>
      <c r="C58" s="19">
        <v>2017.4544000000001</v>
      </c>
      <c r="D58" s="19">
        <v>806.22436000000005</v>
      </c>
      <c r="E58" s="19"/>
    </row>
    <row r="59" spans="1:5" x14ac:dyDescent="0.3">
      <c r="A59" s="21" t="s">
        <v>84</v>
      </c>
      <c r="B59" s="19">
        <v>791044.75800000003</v>
      </c>
      <c r="C59" s="19">
        <v>21943</v>
      </c>
      <c r="D59" s="19">
        <v>1085</v>
      </c>
      <c r="E59" s="19"/>
    </row>
    <row r="60" spans="1:5" x14ac:dyDescent="0.3">
      <c r="A60" s="21" t="s">
        <v>85</v>
      </c>
      <c r="B60" s="19">
        <v>6095.9450100000004</v>
      </c>
      <c r="C60" s="19">
        <v>2489.27</v>
      </c>
      <c r="D60" s="19">
        <v>629.1</v>
      </c>
      <c r="E60" s="19"/>
    </row>
    <row r="61" spans="1:5" x14ac:dyDescent="0.3">
      <c r="A61" s="21" t="s">
        <v>86</v>
      </c>
      <c r="B61" s="19">
        <v>40425.736250000002</v>
      </c>
      <c r="C61" s="19">
        <v>2570</v>
      </c>
      <c r="D61" s="19">
        <v>771.5</v>
      </c>
      <c r="E61" s="19">
        <v>40</v>
      </c>
    </row>
    <row r="62" spans="1:5" x14ac:dyDescent="0.3">
      <c r="A62" s="21" t="s">
        <v>87</v>
      </c>
      <c r="B62" s="19">
        <v>28584.634699999999</v>
      </c>
      <c r="C62" s="19">
        <v>7317.0554099999999</v>
      </c>
      <c r="D62" s="19">
        <v>4328.5734400000001</v>
      </c>
      <c r="E62" s="19">
        <v>557.56857000000002</v>
      </c>
    </row>
    <row r="63" spans="1:5" x14ac:dyDescent="0.3">
      <c r="A63" s="21" t="s">
        <v>88</v>
      </c>
      <c r="B63" s="19">
        <v>3959.4960000000001</v>
      </c>
      <c r="C63" s="19">
        <v>1073.6669999999999</v>
      </c>
      <c r="D63" s="19">
        <v>400.44200000000001</v>
      </c>
      <c r="E63" s="19"/>
    </row>
    <row r="64" spans="1:5" x14ac:dyDescent="0.3">
      <c r="A64" s="21" t="s">
        <v>89</v>
      </c>
      <c r="B64" s="19">
        <v>2142.6759999999999</v>
      </c>
      <c r="C64" s="19">
        <v>1638</v>
      </c>
      <c r="D64" s="19">
        <v>504.67599999999999</v>
      </c>
      <c r="E64" s="19"/>
    </row>
    <row r="65" spans="1:5" x14ac:dyDescent="0.3">
      <c r="A65" s="21" t="s">
        <v>90</v>
      </c>
      <c r="B65" s="19">
        <v>24818.013180000002</v>
      </c>
      <c r="C65" s="19">
        <v>2100</v>
      </c>
      <c r="D65" s="19">
        <v>0.55000000000000004</v>
      </c>
      <c r="E65" s="19"/>
    </row>
    <row r="66" spans="1:5" x14ac:dyDescent="0.3">
      <c r="A66" s="21" t="s">
        <v>91</v>
      </c>
      <c r="B66" s="19">
        <v>854.86684000000002</v>
      </c>
      <c r="C66" s="19">
        <v>571.41700000000003</v>
      </c>
      <c r="D66" s="19">
        <v>167.208</v>
      </c>
      <c r="E66" s="19"/>
    </row>
    <row r="67" spans="1:5" x14ac:dyDescent="0.3">
      <c r="A67" s="21" t="s">
        <v>92</v>
      </c>
      <c r="B67" s="19">
        <v>441.19871000000001</v>
      </c>
      <c r="C67" s="19">
        <v>224.91041999999999</v>
      </c>
      <c r="D67" s="19">
        <v>196.28828999999999</v>
      </c>
      <c r="E67" s="19"/>
    </row>
    <row r="68" spans="1:5" x14ac:dyDescent="0.3">
      <c r="A68" s="21" t="s">
        <v>93</v>
      </c>
      <c r="B68" s="19">
        <v>845</v>
      </c>
      <c r="C68" s="19">
        <v>430</v>
      </c>
      <c r="D68" s="19">
        <v>270</v>
      </c>
      <c r="E68" s="19"/>
    </row>
    <row r="69" spans="1:5" ht="27.6" x14ac:dyDescent="0.3">
      <c r="A69" s="21" t="s">
        <v>94</v>
      </c>
      <c r="B69" s="19">
        <v>1481.25037</v>
      </c>
      <c r="C69" s="19">
        <v>927.90859999999998</v>
      </c>
      <c r="D69" s="19">
        <v>89.761319999999998</v>
      </c>
      <c r="E69" s="19"/>
    </row>
    <row r="70" spans="1:5" x14ac:dyDescent="0.3">
      <c r="A70" s="23" t="s">
        <v>95</v>
      </c>
      <c r="B70" s="20">
        <v>2409708.4986399999</v>
      </c>
      <c r="C70" s="20">
        <v>173694.64350999999</v>
      </c>
      <c r="D70" s="20">
        <v>57893.833200000001</v>
      </c>
      <c r="E70" s="20">
        <v>441015.96321000002</v>
      </c>
    </row>
  </sheetData>
  <mergeCells count="29">
    <mergeCell ref="A26:D26"/>
    <mergeCell ref="A27:D27"/>
    <mergeCell ref="A28:D28"/>
    <mergeCell ref="A21:D21"/>
    <mergeCell ref="A22:D22"/>
    <mergeCell ref="A23:D23"/>
    <mergeCell ref="A24:D24"/>
    <mergeCell ref="A25:D25"/>
    <mergeCell ref="A16:D16"/>
    <mergeCell ref="A17:D17"/>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Normal="100" zoomScaleSheetLayoutView="100" workbookViewId="0">
      <selection activeCell="B33" sqref="B33"/>
    </sheetView>
  </sheetViews>
  <sheetFormatPr defaultRowHeight="14.4" x14ac:dyDescent="0.3"/>
  <cols>
    <col min="1" max="1" width="38.33203125" customWidth="1"/>
    <col min="2" max="2" width="13.109375" customWidth="1"/>
    <col min="3" max="3" width="13.33203125" customWidth="1"/>
    <col min="4" max="5" width="13.109375" customWidth="1"/>
    <col min="6" max="6" width="13.33203125" customWidth="1"/>
    <col min="7" max="7" width="13.44140625" customWidth="1"/>
    <col min="8" max="8" width="13.6640625" customWidth="1"/>
    <col min="9" max="9" width="12.88671875" customWidth="1"/>
    <col min="10" max="10" width="12.6640625" customWidth="1"/>
    <col min="11" max="11" width="11" customWidth="1"/>
    <col min="12" max="12" width="13" customWidth="1"/>
    <col min="13" max="13" width="13.109375" customWidth="1"/>
    <col min="14" max="14" width="13.44140625" customWidth="1"/>
    <col min="15" max="15" width="12.88671875" customWidth="1"/>
    <col min="16" max="16" width="10.109375" customWidth="1"/>
  </cols>
  <sheetData>
    <row r="1" spans="1:20" s="29" customFormat="1" ht="15.6" x14ac:dyDescent="0.3">
      <c r="A1" s="43" t="s">
        <v>57</v>
      </c>
      <c r="C1" s="30" t="s">
        <v>13</v>
      </c>
    </row>
    <row r="2" spans="1:20" x14ac:dyDescent="0.3">
      <c r="A2" s="38" t="str">
        <f>TEXT(EndData2,"[$-FC19]ДД.ММ.ГГГ")</f>
        <v>07.05.2019</v>
      </c>
      <c r="B2" s="38">
        <f>A2+1</f>
        <v>43593</v>
      </c>
      <c r="C2" s="44" t="str">
        <f>TEXT(B2,"[$-FC19]ДД.ММ.ГГГ")</f>
        <v>08.05.2019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1501.1659999999999</v>
      </c>
      <c r="K4" s="40">
        <v>199.5</v>
      </c>
      <c r="L4" s="40"/>
      <c r="M4" s="40"/>
      <c r="N4" s="40"/>
      <c r="O4" s="40"/>
      <c r="P4" s="26">
        <v>1700.6659999999999</v>
      </c>
      <c r="Q4" s="27"/>
      <c r="R4" s="27"/>
      <c r="S4" s="27"/>
      <c r="T4" s="27"/>
    </row>
    <row r="5" spans="1:20" ht="40.200000000000003" x14ac:dyDescent="0.3">
      <c r="A5" s="25" t="s">
        <v>32</v>
      </c>
      <c r="B5" s="40"/>
      <c r="C5" s="40">
        <v>22917.081999999999</v>
      </c>
      <c r="D5" s="40">
        <v>19052.831999999999</v>
      </c>
      <c r="E5" s="40"/>
      <c r="F5" s="40">
        <v>8750.2999999999993</v>
      </c>
      <c r="G5" s="40">
        <v>23873.666700000002</v>
      </c>
      <c r="H5" s="40">
        <v>9000</v>
      </c>
      <c r="I5" s="40">
        <v>7000</v>
      </c>
      <c r="J5" s="40">
        <v>2125.5839999999998</v>
      </c>
      <c r="K5" s="40">
        <v>4983.9160000000002</v>
      </c>
      <c r="L5" s="40">
        <v>43601.625</v>
      </c>
      <c r="M5" s="40">
        <v>7785</v>
      </c>
      <c r="N5" s="40">
        <v>12941.5</v>
      </c>
      <c r="O5" s="40">
        <v>16747.25</v>
      </c>
      <c r="P5" s="26">
        <v>178778.75570000001</v>
      </c>
      <c r="Q5" s="27"/>
      <c r="R5" s="27"/>
      <c r="S5" s="27"/>
      <c r="T5" s="27"/>
    </row>
    <row r="6" spans="1:20" ht="27" x14ac:dyDescent="0.3">
      <c r="A6" s="25" t="s">
        <v>33</v>
      </c>
      <c r="B6" s="40">
        <v>1000</v>
      </c>
      <c r="C6" s="40"/>
      <c r="D6" s="40">
        <v>75</v>
      </c>
      <c r="E6" s="40"/>
      <c r="F6" s="40"/>
      <c r="G6" s="40"/>
      <c r="H6" s="40">
        <v>200</v>
      </c>
      <c r="I6" s="40"/>
      <c r="J6" s="40">
        <v>217.625</v>
      </c>
      <c r="K6" s="40"/>
      <c r="L6" s="40"/>
      <c r="M6" s="40"/>
      <c r="N6" s="40">
        <v>6765</v>
      </c>
      <c r="O6" s="40"/>
      <c r="P6" s="26">
        <v>8257.625</v>
      </c>
      <c r="Q6" s="27"/>
      <c r="R6" s="27"/>
      <c r="S6" s="27"/>
      <c r="T6" s="27"/>
    </row>
    <row r="7" spans="1:20" ht="66.599999999999994" x14ac:dyDescent="0.3">
      <c r="A7" s="25" t="s">
        <v>34</v>
      </c>
      <c r="B7" s="40">
        <v>101426.03087</v>
      </c>
      <c r="C7" s="40">
        <v>116518.17600000001</v>
      </c>
      <c r="D7" s="40">
        <v>22246</v>
      </c>
      <c r="E7" s="40"/>
      <c r="F7" s="40">
        <v>5373</v>
      </c>
      <c r="G7" s="40">
        <v>27732.25</v>
      </c>
      <c r="H7" s="40">
        <v>15000</v>
      </c>
      <c r="I7" s="40">
        <v>4000</v>
      </c>
      <c r="J7" s="40">
        <v>35830.320330000002</v>
      </c>
      <c r="K7" s="40">
        <v>4867.5829999999996</v>
      </c>
      <c r="L7" s="40">
        <v>15174.3</v>
      </c>
      <c r="M7" s="40">
        <v>22227.25</v>
      </c>
      <c r="N7" s="40">
        <v>11444.91776</v>
      </c>
      <c r="O7" s="40">
        <v>20338.328000000001</v>
      </c>
      <c r="P7" s="26">
        <v>402178.15596</v>
      </c>
      <c r="Q7" s="27"/>
      <c r="R7" s="27"/>
      <c r="S7" s="27"/>
      <c r="T7" s="27"/>
    </row>
    <row r="8" spans="1:20" ht="106.2" x14ac:dyDescent="0.3">
      <c r="A8" s="25" t="s">
        <v>35</v>
      </c>
      <c r="B8" s="40"/>
      <c r="C8" s="40">
        <v>2000</v>
      </c>
      <c r="D8" s="40"/>
      <c r="E8" s="40"/>
      <c r="F8" s="40">
        <v>500</v>
      </c>
      <c r="G8" s="40"/>
      <c r="H8" s="40"/>
      <c r="I8" s="40"/>
      <c r="J8" s="40"/>
      <c r="K8" s="40"/>
      <c r="L8" s="40"/>
      <c r="M8" s="40"/>
      <c r="N8" s="40">
        <v>7314.2186700000002</v>
      </c>
      <c r="O8" s="40">
        <v>12565.15631</v>
      </c>
      <c r="P8" s="26">
        <v>22379.374980000001</v>
      </c>
      <c r="Q8" s="27"/>
      <c r="R8" s="27"/>
      <c r="S8" s="27"/>
      <c r="T8" s="27"/>
    </row>
    <row r="9" spans="1:20" ht="40.200000000000003" x14ac:dyDescent="0.3">
      <c r="A9" s="25" t="s">
        <v>36</v>
      </c>
      <c r="B9" s="40"/>
      <c r="C9" s="40">
        <v>2578.91761</v>
      </c>
      <c r="D9" s="40"/>
      <c r="E9" s="40"/>
      <c r="F9" s="40"/>
      <c r="G9" s="40"/>
      <c r="H9" s="40"/>
      <c r="I9" s="40"/>
      <c r="J9" s="40"/>
      <c r="K9" s="40"/>
      <c r="L9" s="40"/>
      <c r="M9" s="40"/>
      <c r="N9" s="40"/>
      <c r="O9" s="40"/>
      <c r="P9" s="26">
        <v>2578.91761</v>
      </c>
      <c r="Q9" s="27"/>
      <c r="R9" s="27"/>
      <c r="S9" s="27"/>
      <c r="T9" s="27"/>
    </row>
    <row r="10" spans="1:20" ht="79.8" x14ac:dyDescent="0.3">
      <c r="A10" s="25" t="s">
        <v>37</v>
      </c>
      <c r="B10" s="40">
        <v>127.15</v>
      </c>
      <c r="C10" s="40"/>
      <c r="D10" s="40"/>
      <c r="E10" s="40"/>
      <c r="F10" s="40"/>
      <c r="G10" s="40"/>
      <c r="H10" s="40"/>
      <c r="I10" s="40"/>
      <c r="J10" s="40"/>
      <c r="K10" s="40"/>
      <c r="L10" s="40"/>
      <c r="M10" s="40"/>
      <c r="N10" s="40"/>
      <c r="O10" s="40"/>
      <c r="P10" s="26">
        <v>127.15</v>
      </c>
      <c r="Q10" s="27"/>
      <c r="R10" s="27"/>
      <c r="S10" s="27"/>
      <c r="T10" s="27"/>
    </row>
    <row r="11" spans="1:20" ht="79.8" x14ac:dyDescent="0.3">
      <c r="A11" s="25" t="s">
        <v>38</v>
      </c>
      <c r="B11" s="40"/>
      <c r="C11" s="40">
        <v>4386.0829999999996</v>
      </c>
      <c r="D11" s="40">
        <v>652.75</v>
      </c>
      <c r="E11" s="40"/>
      <c r="F11" s="40">
        <v>166</v>
      </c>
      <c r="G11" s="40">
        <v>654.33333000000005</v>
      </c>
      <c r="H11" s="40">
        <v>200</v>
      </c>
      <c r="I11" s="40">
        <v>50</v>
      </c>
      <c r="J11" s="40"/>
      <c r="K11" s="40"/>
      <c r="L11" s="40">
        <v>265.58332999999999</v>
      </c>
      <c r="M11" s="40">
        <v>247.75</v>
      </c>
      <c r="N11" s="40">
        <v>246.33332999999999</v>
      </c>
      <c r="O11" s="40">
        <v>136.666</v>
      </c>
      <c r="P11" s="26">
        <v>7005.49899</v>
      </c>
      <c r="Q11" s="27"/>
      <c r="R11" s="27"/>
      <c r="S11" s="27"/>
      <c r="T11" s="27"/>
    </row>
    <row r="12" spans="1:20" ht="79.8" x14ac:dyDescent="0.3">
      <c r="A12" s="25" t="s">
        <v>39</v>
      </c>
      <c r="B12" s="40">
        <v>1112</v>
      </c>
      <c r="C12" s="40">
        <v>268.66699999999997</v>
      </c>
      <c r="D12" s="40">
        <v>179.166</v>
      </c>
      <c r="E12" s="40"/>
      <c r="F12" s="40">
        <v>74.5</v>
      </c>
      <c r="G12" s="40">
        <v>89.583330000000004</v>
      </c>
      <c r="H12" s="40">
        <v>56.083500000000001</v>
      </c>
      <c r="I12" s="40">
        <v>70</v>
      </c>
      <c r="J12" s="40">
        <v>80.415999999999997</v>
      </c>
      <c r="K12" s="40">
        <v>69.346000000000004</v>
      </c>
      <c r="L12" s="40"/>
      <c r="M12" s="40">
        <v>333</v>
      </c>
      <c r="N12" s="40">
        <v>84.664000000000001</v>
      </c>
      <c r="O12" s="40">
        <v>300.51325000000003</v>
      </c>
      <c r="P12" s="26">
        <v>2717.9390800000001</v>
      </c>
      <c r="Q12" s="27"/>
      <c r="R12" s="27"/>
      <c r="S12" s="27"/>
      <c r="T12" s="27"/>
    </row>
    <row r="13" spans="1:20" ht="53.4" x14ac:dyDescent="0.3">
      <c r="A13" s="25" t="s">
        <v>40</v>
      </c>
      <c r="B13" s="40">
        <v>546.29999999999995</v>
      </c>
      <c r="C13" s="40">
        <v>249.72399999999999</v>
      </c>
      <c r="D13" s="40">
        <v>300</v>
      </c>
      <c r="E13" s="40">
        <v>300</v>
      </c>
      <c r="F13" s="40">
        <v>76.8</v>
      </c>
      <c r="G13" s="40">
        <v>290</v>
      </c>
      <c r="H13" s="40">
        <v>60.147910000000003</v>
      </c>
      <c r="I13" s="40">
        <v>32</v>
      </c>
      <c r="J13" s="40">
        <v>404.00700000000001</v>
      </c>
      <c r="K13" s="40">
        <v>77.197000000000003</v>
      </c>
      <c r="L13" s="40">
        <v>71.3</v>
      </c>
      <c r="M13" s="40">
        <v>179</v>
      </c>
      <c r="N13" s="40">
        <v>76.411000000000001</v>
      </c>
      <c r="O13" s="40">
        <v>72.46208</v>
      </c>
      <c r="P13" s="26">
        <v>2735.34899</v>
      </c>
      <c r="Q13" s="27"/>
      <c r="R13" s="27"/>
      <c r="S13" s="27"/>
      <c r="T13" s="27"/>
    </row>
    <row r="14" spans="1:20" ht="79.8" x14ac:dyDescent="0.3">
      <c r="A14" s="25" t="s">
        <v>41</v>
      </c>
      <c r="B14" s="40">
        <v>2243.69</v>
      </c>
      <c r="C14" s="40">
        <v>1777.6396299999999</v>
      </c>
      <c r="D14" s="40">
        <v>220</v>
      </c>
      <c r="E14" s="40">
        <v>70</v>
      </c>
      <c r="F14" s="40">
        <v>38.5</v>
      </c>
      <c r="G14" s="40">
        <v>423</v>
      </c>
      <c r="H14" s="40">
        <v>93.894999999999996</v>
      </c>
      <c r="I14" s="40">
        <v>136</v>
      </c>
      <c r="J14" s="40">
        <v>392.46600000000001</v>
      </c>
      <c r="K14" s="40">
        <v>493.315</v>
      </c>
      <c r="L14" s="40">
        <v>211</v>
      </c>
      <c r="M14" s="40">
        <v>183.6</v>
      </c>
      <c r="N14" s="40">
        <v>204.1103</v>
      </c>
      <c r="O14" s="40">
        <v>377.34532999999999</v>
      </c>
      <c r="P14" s="26">
        <v>6864.5612600000004</v>
      </c>
      <c r="Q14" s="27"/>
      <c r="R14" s="27"/>
      <c r="S14" s="27"/>
      <c r="T14" s="27"/>
    </row>
    <row r="15" spans="1:20" ht="106.2" x14ac:dyDescent="0.3">
      <c r="A15" s="25" t="s">
        <v>42</v>
      </c>
      <c r="B15" s="40"/>
      <c r="C15" s="40">
        <v>1823</v>
      </c>
      <c r="D15" s="40">
        <v>186.416</v>
      </c>
      <c r="E15" s="40"/>
      <c r="F15" s="40"/>
      <c r="G15" s="40"/>
      <c r="H15" s="40"/>
      <c r="I15" s="40"/>
      <c r="J15" s="40">
        <v>70</v>
      </c>
      <c r="K15" s="40"/>
      <c r="L15" s="40"/>
      <c r="M15" s="40"/>
      <c r="N15" s="40"/>
      <c r="O15" s="40"/>
      <c r="P15" s="26">
        <v>2079.4160000000002</v>
      </c>
      <c r="Q15" s="27"/>
      <c r="R15" s="27"/>
      <c r="S15" s="27"/>
      <c r="T15" s="27"/>
    </row>
    <row r="16" spans="1:20" ht="93" x14ac:dyDescent="0.3">
      <c r="A16" s="25" t="s">
        <v>43</v>
      </c>
      <c r="B16" s="40"/>
      <c r="C16" s="40">
        <v>4371.75</v>
      </c>
      <c r="D16" s="40"/>
      <c r="E16" s="40"/>
      <c r="F16" s="40"/>
      <c r="G16" s="40"/>
      <c r="H16" s="40"/>
      <c r="I16" s="40"/>
      <c r="J16" s="40"/>
      <c r="K16" s="40"/>
      <c r="L16" s="40"/>
      <c r="M16" s="40"/>
      <c r="N16" s="40"/>
      <c r="O16" s="40"/>
      <c r="P16" s="26">
        <v>4371.75</v>
      </c>
      <c r="Q16" s="27"/>
      <c r="R16" s="27"/>
      <c r="S16" s="27"/>
      <c r="T16" s="27"/>
    </row>
    <row r="17" spans="1:20" ht="79.8" x14ac:dyDescent="0.3">
      <c r="A17" s="25" t="s">
        <v>44</v>
      </c>
      <c r="B17" s="40">
        <v>237.9</v>
      </c>
      <c r="C17" s="40">
        <v>269.92333000000002</v>
      </c>
      <c r="D17" s="40">
        <v>-9.5</v>
      </c>
      <c r="E17" s="40"/>
      <c r="F17" s="40"/>
      <c r="G17" s="40">
        <v>27.754999999999999</v>
      </c>
      <c r="H17" s="40"/>
      <c r="I17" s="40"/>
      <c r="J17" s="40">
        <v>56</v>
      </c>
      <c r="K17" s="40"/>
      <c r="L17" s="40"/>
      <c r="M17" s="40">
        <v>12.333780000000001</v>
      </c>
      <c r="N17" s="40"/>
      <c r="O17" s="40"/>
      <c r="P17" s="26">
        <v>594.41210999999998</v>
      </c>
      <c r="Q17" s="27"/>
      <c r="R17" s="27"/>
      <c r="S17" s="27"/>
      <c r="T17" s="27"/>
    </row>
    <row r="18" spans="1:20" ht="317.39999999999998" x14ac:dyDescent="0.3">
      <c r="A18" s="25" t="s">
        <v>45</v>
      </c>
      <c r="B18" s="40">
        <v>13000</v>
      </c>
      <c r="C18" s="40">
        <v>13365.383739999999</v>
      </c>
      <c r="D18" s="40">
        <v>2800</v>
      </c>
      <c r="E18" s="40">
        <v>2100</v>
      </c>
      <c r="F18" s="40">
        <v>350</v>
      </c>
      <c r="G18" s="40">
        <v>3235.3</v>
      </c>
      <c r="H18" s="40">
        <v>1133.87825</v>
      </c>
      <c r="I18" s="40">
        <v>112</v>
      </c>
      <c r="J18" s="40">
        <v>4850</v>
      </c>
      <c r="K18" s="40">
        <v>1633.3340000000001</v>
      </c>
      <c r="L18" s="40">
        <v>1500</v>
      </c>
      <c r="M18" s="40">
        <v>1700</v>
      </c>
      <c r="N18" s="40">
        <v>1530</v>
      </c>
      <c r="O18" s="40">
        <v>1750</v>
      </c>
      <c r="P18" s="26">
        <v>49059.895989999997</v>
      </c>
      <c r="Q18" s="27"/>
      <c r="R18" s="27"/>
      <c r="S18" s="27"/>
      <c r="T18" s="27"/>
    </row>
    <row r="19" spans="1:20" ht="159" x14ac:dyDescent="0.3">
      <c r="A19" s="25" t="s">
        <v>46</v>
      </c>
      <c r="B19" s="40">
        <v>495666.94383</v>
      </c>
      <c r="C19" s="40">
        <v>186895.96299999999</v>
      </c>
      <c r="D19" s="40">
        <v>43036.0645</v>
      </c>
      <c r="E19" s="40">
        <v>45761</v>
      </c>
      <c r="F19" s="40">
        <v>15941</v>
      </c>
      <c r="G19" s="40">
        <v>75517.569000000003</v>
      </c>
      <c r="H19" s="40">
        <v>20639.832999999999</v>
      </c>
      <c r="I19" s="40">
        <v>10043</v>
      </c>
      <c r="J19" s="40">
        <v>66431.899999999994</v>
      </c>
      <c r="K19" s="40">
        <v>19422.548999999999</v>
      </c>
      <c r="L19" s="40">
        <v>30100</v>
      </c>
      <c r="M19" s="40"/>
      <c r="N19" s="40">
        <v>43481.148000000001</v>
      </c>
      <c r="O19" s="40">
        <v>30348.171330000001</v>
      </c>
      <c r="P19" s="26">
        <v>1083285.14166</v>
      </c>
      <c r="Q19" s="27"/>
      <c r="R19" s="27"/>
      <c r="S19" s="27"/>
      <c r="T19" s="27"/>
    </row>
    <row r="20" spans="1:20" ht="93" x14ac:dyDescent="0.3">
      <c r="A20" s="25" t="s">
        <v>47</v>
      </c>
      <c r="B20" s="40">
        <v>9400</v>
      </c>
      <c r="C20" s="40">
        <v>4234.616</v>
      </c>
      <c r="D20" s="40">
        <v>205.48444000000001</v>
      </c>
      <c r="E20" s="40">
        <v>2100</v>
      </c>
      <c r="F20" s="40">
        <v>380</v>
      </c>
      <c r="G20" s="40">
        <v>2346.61</v>
      </c>
      <c r="H20" s="40">
        <v>250</v>
      </c>
      <c r="I20" s="40"/>
      <c r="J20" s="40">
        <v>1170</v>
      </c>
      <c r="K20" s="40">
        <v>850</v>
      </c>
      <c r="L20" s="40">
        <v>200</v>
      </c>
      <c r="M20" s="40">
        <v>1327</v>
      </c>
      <c r="N20" s="40">
        <v>621.875</v>
      </c>
      <c r="O20" s="40">
        <v>450</v>
      </c>
      <c r="P20" s="26">
        <v>23535.585439999999</v>
      </c>
      <c r="Q20" s="27"/>
      <c r="R20" s="27"/>
      <c r="S20" s="27"/>
      <c r="T20" s="27"/>
    </row>
    <row r="21" spans="1:20" ht="132.6" x14ac:dyDescent="0.3">
      <c r="A21" s="25" t="s">
        <v>48</v>
      </c>
      <c r="B21" s="40">
        <v>11.784000000000001</v>
      </c>
      <c r="C21" s="40">
        <v>7.4474400000000003</v>
      </c>
      <c r="D21" s="40"/>
      <c r="E21" s="40"/>
      <c r="F21" s="40"/>
      <c r="G21" s="40"/>
      <c r="H21" s="40">
        <v>3.7250000000000001</v>
      </c>
      <c r="I21" s="40"/>
      <c r="J21" s="40">
        <v>3.7240000000000002</v>
      </c>
      <c r="K21" s="40">
        <v>4.0101599999999999</v>
      </c>
      <c r="L21" s="40"/>
      <c r="M21" s="40"/>
      <c r="N21" s="40"/>
      <c r="O21" s="40"/>
      <c r="P21" s="26">
        <v>30.6906</v>
      </c>
      <c r="Q21" s="27"/>
      <c r="R21" s="27"/>
      <c r="S21" s="27"/>
      <c r="T21" s="27"/>
    </row>
    <row r="22" spans="1:20" ht="119.4" x14ac:dyDescent="0.3">
      <c r="A22" s="25" t="s">
        <v>49</v>
      </c>
      <c r="B22" s="40">
        <v>8826.85</v>
      </c>
      <c r="C22" s="40">
        <v>3161.7757999999999</v>
      </c>
      <c r="D22" s="40">
        <v>350</v>
      </c>
      <c r="E22" s="40">
        <v>316</v>
      </c>
      <c r="F22" s="40">
        <v>95</v>
      </c>
      <c r="G22" s="40">
        <v>371.28</v>
      </c>
      <c r="H22" s="40">
        <v>77.244</v>
      </c>
      <c r="I22" s="40">
        <v>30.1</v>
      </c>
      <c r="J22" s="40">
        <v>1206</v>
      </c>
      <c r="K22" s="40">
        <v>291.32499999999999</v>
      </c>
      <c r="L22" s="40">
        <v>400</v>
      </c>
      <c r="M22" s="40"/>
      <c r="N22" s="40">
        <v>261.8</v>
      </c>
      <c r="O22" s="40">
        <v>400.37633</v>
      </c>
      <c r="P22" s="26">
        <v>15787.751130000001</v>
      </c>
      <c r="Q22" s="27"/>
      <c r="R22" s="27"/>
      <c r="S22" s="27"/>
      <c r="T22" s="27"/>
    </row>
    <row r="23" spans="1:20" ht="119.4" x14ac:dyDescent="0.3">
      <c r="A23" s="25" t="s">
        <v>50</v>
      </c>
      <c r="B23" s="40">
        <v>169242.06898000001</v>
      </c>
      <c r="C23" s="40">
        <v>45837.796000000002</v>
      </c>
      <c r="D23" s="40">
        <v>13928.808000000001</v>
      </c>
      <c r="E23" s="40">
        <v>14820</v>
      </c>
      <c r="F23" s="40">
        <v>2645</v>
      </c>
      <c r="G23" s="40">
        <v>12270.5</v>
      </c>
      <c r="H23" s="40">
        <v>2841.0830000000001</v>
      </c>
      <c r="I23" s="40">
        <v>2007.4</v>
      </c>
      <c r="J23" s="40">
        <v>32226.2</v>
      </c>
      <c r="K23" s="40">
        <v>4645.6000000000004</v>
      </c>
      <c r="L23" s="40">
        <v>5549.4989999999998</v>
      </c>
      <c r="M23" s="40"/>
      <c r="N23" s="40">
        <v>8727.0248599999995</v>
      </c>
      <c r="O23" s="40">
        <v>6561.12</v>
      </c>
      <c r="P23" s="26">
        <v>321302.09983999998</v>
      </c>
      <c r="Q23" s="27"/>
      <c r="R23" s="27"/>
      <c r="S23" s="27"/>
      <c r="T23" s="27"/>
    </row>
    <row r="24" spans="1:20" ht="66.599999999999994" x14ac:dyDescent="0.3">
      <c r="A24" s="25" t="s">
        <v>51</v>
      </c>
      <c r="B24" s="40">
        <v>2539.9913999999999</v>
      </c>
      <c r="C24" s="40">
        <v>4371.75</v>
      </c>
      <c r="D24" s="40">
        <v>3281.5</v>
      </c>
      <c r="E24" s="40">
        <v>2736.4870000000001</v>
      </c>
      <c r="F24" s="40">
        <v>433.83</v>
      </c>
      <c r="G24" s="40">
        <v>4020</v>
      </c>
      <c r="H24" s="40">
        <v>168.48275000000001</v>
      </c>
      <c r="I24" s="40">
        <v>67</v>
      </c>
      <c r="J24" s="40">
        <v>1979.44606</v>
      </c>
      <c r="K24" s="40"/>
      <c r="L24" s="40">
        <v>250</v>
      </c>
      <c r="M24" s="40">
        <v>444.38</v>
      </c>
      <c r="N24" s="40">
        <v>1358.26043</v>
      </c>
      <c r="O24" s="40">
        <v>1950.0820000000001</v>
      </c>
      <c r="P24" s="26">
        <v>23601.209640000001</v>
      </c>
      <c r="Q24" s="27"/>
      <c r="R24" s="27"/>
      <c r="S24" s="27"/>
      <c r="T24" s="27"/>
    </row>
    <row r="25" spans="1:20" ht="93" x14ac:dyDescent="0.3">
      <c r="A25" s="25" t="s">
        <v>52</v>
      </c>
      <c r="B25" s="40">
        <v>8907.7425899999998</v>
      </c>
      <c r="C25" s="40">
        <v>2450.8049999999998</v>
      </c>
      <c r="D25" s="40">
        <v>498</v>
      </c>
      <c r="E25" s="40">
        <v>480</v>
      </c>
      <c r="F25" s="40">
        <v>75</v>
      </c>
      <c r="G25" s="40">
        <v>815.98500000000001</v>
      </c>
      <c r="H25" s="40">
        <v>305</v>
      </c>
      <c r="I25" s="40">
        <v>110</v>
      </c>
      <c r="J25" s="40">
        <v>378.6</v>
      </c>
      <c r="K25" s="40">
        <v>236.042</v>
      </c>
      <c r="L25" s="40">
        <v>150</v>
      </c>
      <c r="M25" s="40"/>
      <c r="N25" s="40">
        <v>382.71199999999999</v>
      </c>
      <c r="O25" s="40">
        <v>388.94117</v>
      </c>
      <c r="P25" s="26">
        <v>15178.82776</v>
      </c>
      <c r="Q25" s="27"/>
      <c r="R25" s="27"/>
      <c r="S25" s="27"/>
      <c r="T25" s="27"/>
    </row>
    <row r="26" spans="1:20" ht="66.599999999999994" x14ac:dyDescent="0.3">
      <c r="A26" s="25" t="s">
        <v>53</v>
      </c>
      <c r="B26" s="40">
        <v>399.98714999999999</v>
      </c>
      <c r="C26" s="40">
        <v>1453.6</v>
      </c>
      <c r="D26" s="40">
        <v>217.381</v>
      </c>
      <c r="E26" s="40"/>
      <c r="F26" s="40"/>
      <c r="G26" s="40">
        <v>160</v>
      </c>
      <c r="H26" s="40"/>
      <c r="I26" s="40"/>
      <c r="J26" s="40"/>
      <c r="K26" s="40">
        <v>110.49167</v>
      </c>
      <c r="L26" s="40"/>
      <c r="M26" s="40"/>
      <c r="N26" s="40"/>
      <c r="O26" s="40"/>
      <c r="P26" s="26">
        <v>2341.45982</v>
      </c>
      <c r="Q26" s="27"/>
      <c r="R26" s="27"/>
      <c r="S26" s="27"/>
      <c r="T26" s="27"/>
    </row>
    <row r="27" spans="1:20" ht="79.8" x14ac:dyDescent="0.3">
      <c r="A27" s="25" t="s">
        <v>54</v>
      </c>
      <c r="B27" s="40"/>
      <c r="C27" s="40"/>
      <c r="D27" s="40"/>
      <c r="E27" s="40"/>
      <c r="F27" s="40"/>
      <c r="G27" s="40"/>
      <c r="H27" s="40"/>
      <c r="I27" s="40"/>
      <c r="J27" s="40"/>
      <c r="K27" s="40"/>
      <c r="L27" s="40"/>
      <c r="M27" s="40"/>
      <c r="N27" s="40"/>
      <c r="O27" s="40">
        <v>427.2</v>
      </c>
      <c r="P27" s="26">
        <v>427.2</v>
      </c>
      <c r="Q27" s="27"/>
      <c r="R27" s="27"/>
      <c r="S27" s="27"/>
      <c r="T27" s="27"/>
    </row>
    <row r="28" spans="1:20" ht="53.4" x14ac:dyDescent="0.3">
      <c r="A28" s="25" t="s">
        <v>55</v>
      </c>
      <c r="B28" s="40"/>
      <c r="C28" s="40"/>
      <c r="D28" s="40"/>
      <c r="E28" s="40"/>
      <c r="F28" s="40"/>
      <c r="G28" s="40"/>
      <c r="H28" s="40"/>
      <c r="I28" s="40"/>
      <c r="J28" s="40">
        <v>36167</v>
      </c>
      <c r="K28" s="40"/>
      <c r="L28" s="40"/>
      <c r="M28" s="40"/>
      <c r="N28" s="40"/>
      <c r="O28" s="40"/>
      <c r="P28" s="26">
        <v>36167</v>
      </c>
      <c r="Q28" s="27"/>
      <c r="R28" s="27"/>
      <c r="S28" s="27"/>
      <c r="T28" s="27"/>
    </row>
    <row r="29" spans="1:20" x14ac:dyDescent="0.3">
      <c r="A29" s="33" t="s">
        <v>56</v>
      </c>
      <c r="B29" s="41">
        <v>814688.43882000004</v>
      </c>
      <c r="C29" s="41">
        <v>418940.09954999998</v>
      </c>
      <c r="D29" s="41">
        <v>107219.90194</v>
      </c>
      <c r="E29" s="41">
        <v>68683.486999999994</v>
      </c>
      <c r="F29" s="41">
        <v>34898.93</v>
      </c>
      <c r="G29" s="41">
        <v>151827.83236</v>
      </c>
      <c r="H29" s="41">
        <v>50029.372410000004</v>
      </c>
      <c r="I29" s="41">
        <v>23657.5</v>
      </c>
      <c r="J29" s="41">
        <v>185090.45439</v>
      </c>
      <c r="K29" s="41">
        <v>37884.208830000003</v>
      </c>
      <c r="L29" s="41">
        <v>97473.307329999996</v>
      </c>
      <c r="M29" s="41">
        <v>34439.313779999997</v>
      </c>
      <c r="N29" s="41">
        <v>95439.975349999993</v>
      </c>
      <c r="O29" s="41">
        <v>92813.611799999999</v>
      </c>
      <c r="P29" s="26">
        <v>2213086.4335599998</v>
      </c>
      <c r="Q29" s="34"/>
      <c r="R29" s="34"/>
      <c r="S29" s="34"/>
      <c r="T29" s="34"/>
    </row>
    <row r="31" spans="1:20" x14ac:dyDescent="0.3">
      <c r="A31" s="37" t="s">
        <v>30</v>
      </c>
      <c r="B31" s="36">
        <f>Учреждения!B70+'Муниципальные районы'!P29</f>
        <v>4622794.9321999997</v>
      </c>
    </row>
    <row r="32" spans="1:20" ht="32.25" customHeight="1" x14ac:dyDescent="0.3">
      <c r="A32" s="37" t="str">
        <f>CONCATENATE("Остатки бюджетных средств на ",C2,"г.")</f>
        <v>Остатки бюджетных средств на 08.05.2019г.</v>
      </c>
      <c r="B32" s="36">
        <v>1816477.8</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2019-05-13T02:30:20Z</dcterms:modified>
</cp:coreProperties>
</file>