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8" windowWidth="14808" windowHeight="7956"/>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Учреждения!$29:$30</definedName>
    <definedName name="_xlnm.Print_Area" localSheetId="1">'Муниципальные районы'!$A$1:$P$27</definedName>
    <definedName name="_xlnm.Print_Area" localSheetId="0">Учреждения!$A$1:$E$69</definedName>
  </definedNames>
  <calcPr calcId="162913" refMode="R1C1"/>
</workbook>
</file>

<file path=xl/calcChain.xml><?xml version="1.0" encoding="utf-8"?>
<calcChain xmlns="http://schemas.openxmlformats.org/spreadsheetml/2006/main">
  <c r="E27" i="1" l="1"/>
  <c r="E8" i="1" s="1"/>
  <c r="E9" i="1"/>
  <c r="E16" i="1"/>
  <c r="E14" i="1"/>
  <c r="E13" i="1"/>
  <c r="E26" i="1"/>
  <c r="E23" i="1"/>
  <c r="E22" i="1"/>
  <c r="E24" i="1"/>
  <c r="E21" i="1"/>
  <c r="E12" i="1"/>
  <c r="E25" i="1"/>
  <c r="E11" i="1"/>
  <c r="E20" i="1"/>
  <c r="E19" i="1"/>
  <c r="E18" i="1"/>
  <c r="E17" i="1"/>
  <c r="E15" i="1"/>
  <c r="E10" i="1"/>
  <c r="B25" i="2"/>
  <c r="A2" i="2" l="1"/>
  <c r="B2" i="2" s="1"/>
  <c r="C2" i="2" s="1"/>
  <c r="A26" i="2" s="1"/>
  <c r="H1" i="1" l="1"/>
  <c r="A5" i="1" s="1"/>
  <c r="H2" i="1"/>
  <c r="G1" i="1"/>
  <c r="G2" i="1"/>
  <c r="A2" i="1" l="1"/>
</calcChain>
</file>

<file path=xl/sharedStrings.xml><?xml version="1.0" encoding="utf-8"?>
<sst xmlns="http://schemas.openxmlformats.org/spreadsheetml/2006/main" count="108" uniqueCount="107">
  <si>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</si>
  <si>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</si>
  <si>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</si>
  <si>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</si>
  <si>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</si>
  <si>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</si>
  <si>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</si>
  <si>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</si>
  <si>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</si>
  <si>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</si>
  <si>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</si>
  <si>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</si>
  <si>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</si>
  <si>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</si>
  <si>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</si>
  <si>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</si>
  <si>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</si>
  <si>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</si>
  <si>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</si>
  <si>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</si>
  <si>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</si>
  <si>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</si>
  <si>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</si>
  <si>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</si>
  <si>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</si>
  <si>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</si>
  <si>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</si>
  <si>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</si>
  <si>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</si>
  <si>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</si>
  <si>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</si>
  <si>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выравнивание бюджетной обеспеченности поселений</t>
  </si>
  <si>
    <t>Дотации на выравнивание бюджетной обеспеченности муниципальных районов (городских округов)</t>
  </si>
  <si>
    <t>Дотации на поддержку мер по обеспечению сбалансированности бюджетов</t>
  </si>
  <si>
    <t>Субсидии местным бюджетам, связанные с выравниванием обеспеченности муниципальных образований в Камчатском крае по реализации ими их расходных обязательств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</si>
  <si>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</si>
  <si>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Субсидии местным бюджетам на реализацию мероприятий Инвестиционной  программы Камчатского края</t>
  </si>
  <si>
    <t>Субвенции муниципальным районам в Камчатском крае для осуществления  полномочий органов государственной власти Камчатского края по расчету и предоставлению дотаций  бюджетам поселений</t>
  </si>
  <si>
    <t>Субвенции для осуществления  государственных полномочий Камчатского края по созданию и организации деятельности комиссий по делам несовершеннолетних и защите их прав муниципальных районов и городских округов в Камчатском крае</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</si>
  <si>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проживающим в Камчатском крае, по проезду на автомобильном транспорте общего пользования городского сообщения</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</si>
  <si>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проживающим в Камчатском крае, по проезду на автомобильном транспорте общего пользования пригородного сообщения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</si>
  <si>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</si>
  <si>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</si>
  <si>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</si>
  <si>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</si>
  <si>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на осуществление  государственных полномочий Камчатского края по организации проведения мероприятий по отлову и содержанию безнадзорных животных в Камчатском крае</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</si>
  <si>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</si>
  <si>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Расходы, связанные с особым режимом безопасного функционирования закрытых административно-территориальных образований</t>
  </si>
  <si>
    <t>Выплата единовременного пособия при всех формах устройства детей, лишенных родительского попечения, в семью</t>
  </si>
  <si>
    <t>Финансовое обеспечение дорожной деятельности в рамках реализации национального проекта "Безопасные и качественные автомобильные дороги"</t>
  </si>
  <si>
    <t>Всего:</t>
  </si>
  <si>
    <t>13.06.2019</t>
  </si>
  <si>
    <t>Законодательное Собрание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</si>
  <si>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</si>
  <si>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</si>
  <si>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</si>
  <si>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</si>
  <si>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</si>
  <si>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</si>
  <si>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</si>
  <si>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и молодежной политики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</si>
  <si>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</si>
  <si>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</si>
  <si>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</si>
  <si>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</si>
  <si>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</si>
  <si>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</si>
  <si>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</si>
  <si>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</si>
  <si>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</si>
  <si>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</si>
  <si>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Инспекция государственного технического надзора Камчатского края</t>
  </si>
  <si>
    <t>Государственная жилищная инспекция Камчатского края</t>
  </si>
  <si>
    <t>Инспекция государственного экологического надзора Камчатского края</t>
  </si>
  <si>
    <t>Государственная инспекция по контролю в сфере закупок Камчатского края</t>
  </si>
  <si>
    <t>Министерство экономического развития и торговли Камчатского края</t>
  </si>
  <si>
    <t>Петропавловск-Камчатская городская территориальная избирательная комиссия</t>
  </si>
  <si>
    <t>Агентство по внутренней политике Камчатского края</t>
  </si>
  <si>
    <t>Министерство спорта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</si>
  <si>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</si>
  <si>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</si>
  <si>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</si>
  <si>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Министерство территориального развития Камчатского края</t>
  </si>
  <si>
    <t>Агентство инвестиций и предпринимательства Камчатского края</t>
  </si>
  <si>
    <t>Агентство по обращению с отходами Камчатского края</t>
  </si>
  <si>
    <t>Служба охраны объектов культурного наследия Камчатского края</t>
  </si>
  <si>
    <t>Агентство приоритетных проектов развития Камчатского края</t>
  </si>
  <si>
    <t>Агентство записи актов гражданского состояния и архивного дела Камчатского края</t>
  </si>
  <si>
    <t>ИТОГО</t>
  </si>
  <si>
    <t>07.06.2019</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</si>
  <si>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</si>
  <si>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Единая субвенция бюджетам субъектов Российской Федерации и бюджету г. Байконура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</si>
  <si>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</si>
  <si>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</si>
  <si>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</si>
  <si>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 xml:space="preserve">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 </t>
  </si>
  <si>
    <t>Субвенции бюджетам субъектов Российской Федерации на осуществление отдельных полномочий в области лесных отношений</t>
  </si>
  <si>
    <t xml:space="preserve">Субсидии бюджетам субъектов Российской Федерации на реализацию мероприятий по устойчивому развитию сельских территорий </t>
  </si>
  <si>
    <t>Субсидии бюджетам субъектов Российской Федерации на  поддержку государственных программ субъектов Российской Федерации  и муниципальных программ формирования современной городской среды</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</si>
  <si>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</si>
  <si>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закупку авиационной услуги органами государственной власти субъектов Российской Федерации для оказания медицинской помощи с применением авиации</t>
  </si>
  <si>
    <t>Субсидии бюджетам субъектов Российской Федерации на ежемесячную денежную выплату, назначаемую в случае рождения третьего ребенка или последующих детей до достижения ребенком возраста трех лет</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</si>
  <si>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</si>
  <si>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</si>
  <si>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Субсидии бюджетам субъектов Российской Федерации в целях развития паллиативной медицинской помощи</t>
  </si>
  <si>
    <t>Субсидии бюджетам субъектов Российской Федерации на софинансирование социальных программ субъектов Российской Федерации, связанных с укреплением материально-технической базы организаций социального обслуживания населения, оказанием адресной социальной помощи неработающим пенсионерам, обучением компьютерной грамотности неработающих пенсионеров</t>
  </si>
  <si>
    <t>Межбюджетные трансферты, передаваемые бюджетам субъектов Российской Федерации на выплату региональной доплаты к пенсии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</si>
</sst>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0"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0"/>
      <color theme="1"/>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7">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right" vertical="center" wrapText="1"/>
    </xf>
    <xf numFmtId="164" fontId="2" fillId="0" borderId="4" xfId="0" applyNumberFormat="1" applyFont="1" applyBorder="1" applyAlignment="1">
      <alignment horizontal="right" vertical="center" wrapText="1"/>
    </xf>
    <xf numFmtId="49" fontId="3" fillId="0" borderId="4" xfId="0" applyNumberFormat="1" applyFont="1" applyBorder="1" applyAlignment="1">
      <alignment horizontal="left" vertical="center" wrapText="1"/>
    </xf>
    <xf numFmtId="14" fontId="0" fillId="0" borderId="0" xfId="0" applyNumberFormat="1"/>
    <xf numFmtId="49" fontId="2" fillId="0" borderId="4" xfId="0" applyNumberFormat="1" applyFont="1" applyBorder="1" applyAlignment="1">
      <alignment horizontal="left" vertical="center" wrapText="1"/>
    </xf>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NumberFormat="1" applyFont="1"/>
    <xf numFmtId="0" fontId="13" fillId="0" borderId="0" xfId="0" applyFont="1"/>
    <xf numFmtId="49" fontId="5" fillId="2" borderId="4" xfId="0" applyNumberFormat="1" applyFont="1" applyFill="1" applyBorder="1" applyAlignment="1">
      <alignment horizontal="left" wrapText="1"/>
    </xf>
    <xf numFmtId="0" fontId="14" fillId="0" borderId="0" xfId="0" applyFont="1"/>
    <xf numFmtId="0" fontId="15" fillId="0" borderId="4" xfId="0" applyFont="1" applyBorder="1" applyAlignment="1">
      <alignment horizontal="center" vertical="center" wrapText="1"/>
    </xf>
    <xf numFmtId="164" fontId="16" fillId="0" borderId="4" xfId="0" applyNumberFormat="1" applyFont="1" applyBorder="1"/>
    <xf numFmtId="0" fontId="16" fillId="0" borderId="4" xfId="0" applyFont="1" applyBorder="1" applyAlignment="1">
      <alignment wrapText="1"/>
    </xf>
    <xf numFmtId="0" fontId="18"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7" fillId="0" borderId="0" xfId="0" applyNumberFormat="1" applyFont="1"/>
    <xf numFmtId="0" fontId="19" fillId="2" borderId="0" xfId="0" applyFont="1" applyFill="1" applyBorder="1" applyAlignment="1"/>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tabSelected="1" view="pageBreakPreview" zoomScaleNormal="100" zoomScaleSheetLayoutView="100" workbookViewId="0">
      <selection activeCell="E8" sqref="E8"/>
    </sheetView>
  </sheetViews>
  <sheetFormatPr defaultRowHeight="14.4" x14ac:dyDescent="0.3"/>
  <cols>
    <col min="1" max="1" width="69.33203125" customWidth="1"/>
    <col min="2" max="2" width="13.88671875" customWidth="1"/>
    <col min="3" max="4" width="14.44140625" customWidth="1"/>
    <col min="5" max="5" width="12.44140625" customWidth="1"/>
    <col min="6" max="6" width="12.5546875" customWidth="1"/>
    <col min="7" max="7" width="16" bestFit="1" customWidth="1"/>
    <col min="9" max="9" width="10.109375" bestFit="1" customWidth="1"/>
  </cols>
  <sheetData>
    <row r="1" spans="1:9" ht="15.6" x14ac:dyDescent="0.3">
      <c r="A1" s="44" t="s">
        <v>0</v>
      </c>
      <c r="B1" s="44"/>
      <c r="C1" s="44"/>
      <c r="D1" s="44"/>
      <c r="E1" s="44"/>
      <c r="F1" s="30" t="s">
        <v>89</v>
      </c>
      <c r="G1" s="31" t="str">
        <f>TEXT(F1,"[$-FC19]ДД ММММ")</f>
        <v>07 июня</v>
      </c>
      <c r="H1" s="31" t="str">
        <f>TEXT(F1,"[$-FC19]ДД.ММ.ГГГ \г")</f>
        <v>07.06.2019 г</v>
      </c>
    </row>
    <row r="2" spans="1:9" ht="15.6" x14ac:dyDescent="0.3">
      <c r="A2" s="44" t="str">
        <f>CONCATENATE("с ",G1," по ",G2,"ода")</f>
        <v>с 07 июня по 13 июня 2019 года</v>
      </c>
      <c r="B2" s="44"/>
      <c r="C2" s="44"/>
      <c r="D2" s="44"/>
      <c r="E2" s="44"/>
      <c r="F2" s="30" t="s">
        <v>51</v>
      </c>
      <c r="G2" s="31" t="str">
        <f>TEXT(F2,"[$-FC19]ДД ММММ ГГГ \г")</f>
        <v>13 июня 2019 г</v>
      </c>
      <c r="H2" s="31" t="str">
        <f>TEXT(F2,"[$-FC19]ДД.ММ.ГГГ \г")</f>
        <v>13.06.2019 г</v>
      </c>
      <c r="I2" s="21"/>
    </row>
    <row r="3" spans="1:9" x14ac:dyDescent="0.3">
      <c r="A3" s="1"/>
      <c r="B3" s="2"/>
      <c r="C3" s="2"/>
      <c r="D3" s="2"/>
      <c r="E3" s="3"/>
    </row>
    <row r="4" spans="1:9" x14ac:dyDescent="0.3">
      <c r="A4" s="4"/>
      <c r="B4" s="5"/>
      <c r="C4" s="5"/>
      <c r="D4" s="6"/>
      <c r="E4" s="7" t="s">
        <v>1</v>
      </c>
    </row>
    <row r="5" spans="1:9" x14ac:dyDescent="0.3">
      <c r="A5" s="45" t="str">
        <f>CONCATENATE("Остатки средств на ",H1,".")</f>
        <v>Остатки средств на 07.06.2019 г.</v>
      </c>
      <c r="B5" s="46"/>
      <c r="C5" s="46"/>
      <c r="D5" s="47"/>
      <c r="E5" s="8">
        <v>2354561.5</v>
      </c>
      <c r="F5" s="21"/>
    </row>
    <row r="6" spans="1:9" x14ac:dyDescent="0.3">
      <c r="A6" s="9"/>
      <c r="B6" s="10"/>
      <c r="C6" s="10"/>
      <c r="D6" s="10"/>
      <c r="E6" s="11"/>
    </row>
    <row r="7" spans="1:9" x14ac:dyDescent="0.3">
      <c r="A7" s="54" t="s">
        <v>2</v>
      </c>
      <c r="B7" s="55"/>
      <c r="C7" s="55"/>
      <c r="D7" s="55"/>
      <c r="E7" s="12"/>
    </row>
    <row r="8" spans="1:9" x14ac:dyDescent="0.3">
      <c r="A8" s="49" t="s">
        <v>3</v>
      </c>
      <c r="B8" s="55"/>
      <c r="C8" s="55"/>
      <c r="D8" s="55"/>
      <c r="E8" s="12">
        <f>E27-E9</f>
        <v>400531.77455000009</v>
      </c>
    </row>
    <row r="9" spans="1:9" x14ac:dyDescent="0.3">
      <c r="A9" s="56" t="s">
        <v>4</v>
      </c>
      <c r="B9" s="55"/>
      <c r="C9" s="55"/>
      <c r="D9" s="55"/>
      <c r="E9" s="13">
        <f>SUM(E10:E26)</f>
        <v>142284.59999999998</v>
      </c>
    </row>
    <row r="10" spans="1:9" ht="27" customHeight="1" x14ac:dyDescent="0.3">
      <c r="A10" s="56" t="s">
        <v>90</v>
      </c>
      <c r="B10" s="55"/>
      <c r="C10" s="55"/>
      <c r="D10" s="55"/>
      <c r="E10" s="13">
        <f>36166</f>
        <v>36166</v>
      </c>
    </row>
    <row r="11" spans="1:9" x14ac:dyDescent="0.3">
      <c r="A11" s="56" t="s">
        <v>91</v>
      </c>
      <c r="B11" s="55"/>
      <c r="C11" s="55"/>
      <c r="D11" s="55"/>
      <c r="E11" s="13">
        <f>350.3+182+72.1+482.7</f>
        <v>1087.0999999999999</v>
      </c>
    </row>
    <row r="12" spans="1:9" ht="55.2" customHeight="1" x14ac:dyDescent="0.3">
      <c r="A12" s="56" t="s">
        <v>92</v>
      </c>
      <c r="B12" s="55"/>
      <c r="C12" s="55"/>
      <c r="D12" s="55"/>
      <c r="E12" s="13">
        <f>2692+230.3+83.8</f>
        <v>3006.1000000000004</v>
      </c>
    </row>
    <row r="13" spans="1:9" ht="29.4" customHeight="1" x14ac:dyDescent="0.3">
      <c r="A13" s="56" t="s">
        <v>93</v>
      </c>
      <c r="B13" s="55"/>
      <c r="C13" s="55"/>
      <c r="D13" s="55"/>
      <c r="E13" s="13">
        <f>1723.9+1159.8+150.3+267.1</f>
        <v>3301.1</v>
      </c>
    </row>
    <row r="14" spans="1:9" ht="30.6" customHeight="1" x14ac:dyDescent="0.3">
      <c r="A14" s="56" t="s">
        <v>94</v>
      </c>
      <c r="B14" s="55"/>
      <c r="C14" s="55"/>
      <c r="D14" s="55"/>
      <c r="E14" s="13">
        <f>47+2.7+16.1</f>
        <v>65.800000000000011</v>
      </c>
    </row>
    <row r="15" spans="1:9" ht="29.4" customHeight="1" x14ac:dyDescent="0.3">
      <c r="A15" s="56" t="s">
        <v>95</v>
      </c>
      <c r="B15" s="55"/>
      <c r="C15" s="55"/>
      <c r="D15" s="55"/>
      <c r="E15" s="13">
        <f>17287.2</f>
        <v>17287.2</v>
      </c>
    </row>
    <row r="16" spans="1:9" ht="27.6" customHeight="1" x14ac:dyDescent="0.3">
      <c r="A16" s="56" t="s">
        <v>96</v>
      </c>
      <c r="B16" s="55"/>
      <c r="C16" s="55"/>
      <c r="D16" s="55"/>
      <c r="E16" s="13">
        <f>392.3+313.6+882.7+2997.1</f>
        <v>4585.7</v>
      </c>
    </row>
    <row r="17" spans="1:5" ht="27.6" customHeight="1" x14ac:dyDescent="0.3">
      <c r="A17" s="56" t="s">
        <v>97</v>
      </c>
      <c r="B17" s="55"/>
      <c r="C17" s="55"/>
      <c r="D17" s="55"/>
      <c r="E17" s="13">
        <f>978</f>
        <v>978</v>
      </c>
    </row>
    <row r="18" spans="1:5" ht="34.200000000000003" customHeight="1" x14ac:dyDescent="0.3">
      <c r="A18" s="56" t="s">
        <v>98</v>
      </c>
      <c r="B18" s="55"/>
      <c r="C18" s="55"/>
      <c r="D18" s="55"/>
      <c r="E18" s="13">
        <f>57.8</f>
        <v>57.8</v>
      </c>
    </row>
    <row r="19" spans="1:5" ht="45" customHeight="1" x14ac:dyDescent="0.3">
      <c r="A19" s="56" t="s">
        <v>99</v>
      </c>
      <c r="B19" s="55"/>
      <c r="C19" s="55"/>
      <c r="D19" s="55"/>
      <c r="E19" s="13">
        <f>76.3</f>
        <v>76.3</v>
      </c>
    </row>
    <row r="20" spans="1:5" ht="28.8" customHeight="1" x14ac:dyDescent="0.3">
      <c r="A20" s="56" t="s">
        <v>100</v>
      </c>
      <c r="B20" s="55"/>
      <c r="C20" s="55"/>
      <c r="D20" s="55"/>
      <c r="E20" s="13">
        <f>12990.9</f>
        <v>12990.9</v>
      </c>
    </row>
    <row r="21" spans="1:5" ht="28.2" customHeight="1" x14ac:dyDescent="0.3">
      <c r="A21" s="56" t="s">
        <v>101</v>
      </c>
      <c r="B21" s="55"/>
      <c r="C21" s="55"/>
      <c r="D21" s="55"/>
      <c r="E21" s="13">
        <f>222.3+19901.5</f>
        <v>20123.8</v>
      </c>
    </row>
    <row r="22" spans="1:5" ht="24.6" customHeight="1" x14ac:dyDescent="0.3">
      <c r="A22" s="56" t="s">
        <v>102</v>
      </c>
      <c r="B22" s="55"/>
      <c r="C22" s="55"/>
      <c r="D22" s="55"/>
      <c r="E22" s="13">
        <f>12.4+151.5</f>
        <v>163.9</v>
      </c>
    </row>
    <row r="23" spans="1:5" ht="40.799999999999997" customHeight="1" x14ac:dyDescent="0.3">
      <c r="A23" s="56" t="s">
        <v>103</v>
      </c>
      <c r="B23" s="55"/>
      <c r="C23" s="55"/>
      <c r="D23" s="55"/>
      <c r="E23" s="13">
        <f>20.4+4578.3</f>
        <v>4598.7</v>
      </c>
    </row>
    <row r="24" spans="1:5" ht="58.8" customHeight="1" x14ac:dyDescent="0.3">
      <c r="A24" s="56" t="s">
        <v>105</v>
      </c>
      <c r="B24" s="55"/>
      <c r="C24" s="55"/>
      <c r="D24" s="55"/>
      <c r="E24" s="13">
        <f>15138.7</f>
        <v>15138.7</v>
      </c>
    </row>
    <row r="25" spans="1:5" x14ac:dyDescent="0.3">
      <c r="A25" s="56" t="s">
        <v>104</v>
      </c>
      <c r="B25" s="55"/>
      <c r="C25" s="55"/>
      <c r="D25" s="55"/>
      <c r="E25" s="13">
        <f>452.4</f>
        <v>452.4</v>
      </c>
    </row>
    <row r="26" spans="1:5" ht="27" customHeight="1" x14ac:dyDescent="0.3">
      <c r="A26" s="56" t="s">
        <v>106</v>
      </c>
      <c r="B26" s="55"/>
      <c r="C26" s="55"/>
      <c r="D26" s="55"/>
      <c r="E26" s="13">
        <f>22205.1</f>
        <v>22205.1</v>
      </c>
    </row>
    <row r="27" spans="1:5" x14ac:dyDescent="0.3">
      <c r="A27" s="48" t="s">
        <v>5</v>
      </c>
      <c r="B27" s="49"/>
      <c r="C27" s="49"/>
      <c r="D27" s="49"/>
      <c r="E27" s="12">
        <f>'Муниципальные районы'!B26-Учреждения!E5+'Муниципальные районы'!B25</f>
        <v>542816.37455000007</v>
      </c>
    </row>
    <row r="28" spans="1:5" x14ac:dyDescent="0.3">
      <c r="A28" s="14"/>
      <c r="B28" s="15"/>
      <c r="C28" s="15"/>
      <c r="D28" s="6"/>
      <c r="E28" s="16"/>
    </row>
    <row r="29" spans="1:5" x14ac:dyDescent="0.3">
      <c r="A29" s="50" t="s">
        <v>14</v>
      </c>
      <c r="B29" s="52" t="s">
        <v>6</v>
      </c>
      <c r="C29" s="53" t="s">
        <v>7</v>
      </c>
      <c r="D29" s="53"/>
      <c r="E29" s="53"/>
    </row>
    <row r="30" spans="1:5" ht="82.8" x14ac:dyDescent="0.3">
      <c r="A30" s="51"/>
      <c r="B30" s="52"/>
      <c r="C30" s="17" t="s">
        <v>8</v>
      </c>
      <c r="D30" s="17" t="s">
        <v>9</v>
      </c>
      <c r="E30" s="17" t="s">
        <v>10</v>
      </c>
    </row>
    <row r="31" spans="1:5" x14ac:dyDescent="0.3">
      <c r="A31" s="20" t="s">
        <v>52</v>
      </c>
      <c r="B31" s="18">
        <v>22.2</v>
      </c>
      <c r="C31" s="18"/>
      <c r="D31" s="18"/>
      <c r="E31" s="18"/>
    </row>
    <row r="32" spans="1:5" x14ac:dyDescent="0.3">
      <c r="A32" s="20" t="s">
        <v>53</v>
      </c>
      <c r="B32" s="18">
        <v>23220.39963</v>
      </c>
      <c r="C32" s="18">
        <v>495</v>
      </c>
      <c r="D32" s="18"/>
      <c r="E32" s="18"/>
    </row>
    <row r="33" spans="1:5" ht="27.6" x14ac:dyDescent="0.3">
      <c r="A33" s="20" t="s">
        <v>54</v>
      </c>
      <c r="B33" s="18">
        <v>14969.89645</v>
      </c>
      <c r="C33" s="18"/>
      <c r="D33" s="18">
        <v>9.0975900000000003</v>
      </c>
      <c r="E33" s="18">
        <v>1226.2819999999999</v>
      </c>
    </row>
    <row r="34" spans="1:5" x14ac:dyDescent="0.3">
      <c r="A34" s="20" t="s">
        <v>55</v>
      </c>
      <c r="B34" s="18">
        <v>86.588319999999996</v>
      </c>
      <c r="C34" s="18"/>
      <c r="D34" s="18"/>
      <c r="E34" s="18"/>
    </row>
    <row r="35" spans="1:5" x14ac:dyDescent="0.3">
      <c r="A35" s="20" t="s">
        <v>56</v>
      </c>
      <c r="B35" s="18">
        <v>973.82597999999996</v>
      </c>
      <c r="C35" s="18">
        <v>1000</v>
      </c>
      <c r="D35" s="18"/>
      <c r="E35" s="18"/>
    </row>
    <row r="36" spans="1:5" ht="27.6" x14ac:dyDescent="0.3">
      <c r="A36" s="20" t="s">
        <v>57</v>
      </c>
      <c r="B36" s="18">
        <v>70688.231379999997</v>
      </c>
      <c r="C36" s="18">
        <v>1033.8699999999999</v>
      </c>
      <c r="D36" s="18">
        <v>250</v>
      </c>
      <c r="E36" s="18"/>
    </row>
    <row r="37" spans="1:5" x14ac:dyDescent="0.3">
      <c r="A37" s="20" t="s">
        <v>58</v>
      </c>
      <c r="B37" s="18">
        <v>2030</v>
      </c>
      <c r="C37" s="18">
        <v>2000</v>
      </c>
      <c r="D37" s="18"/>
      <c r="E37" s="18"/>
    </row>
    <row r="38" spans="1:5" x14ac:dyDescent="0.3">
      <c r="A38" s="20" t="s">
        <v>59</v>
      </c>
      <c r="B38" s="18">
        <v>23568.463530000001</v>
      </c>
      <c r="C38" s="18"/>
      <c r="D38" s="18"/>
      <c r="E38" s="18"/>
    </row>
    <row r="39" spans="1:5" x14ac:dyDescent="0.3">
      <c r="A39" s="20" t="s">
        <v>60</v>
      </c>
      <c r="B39" s="18">
        <v>17543.50389</v>
      </c>
      <c r="C39" s="18"/>
      <c r="D39" s="18"/>
      <c r="E39" s="18">
        <v>250</v>
      </c>
    </row>
    <row r="40" spans="1:5" x14ac:dyDescent="0.3">
      <c r="A40" s="20" t="s">
        <v>61</v>
      </c>
      <c r="B40" s="18">
        <v>45615.461230000001</v>
      </c>
      <c r="C40" s="18">
        <v>500</v>
      </c>
      <c r="D40" s="18">
        <v>188.72154</v>
      </c>
      <c r="E40" s="18">
        <v>11764.1783</v>
      </c>
    </row>
    <row r="41" spans="1:5" x14ac:dyDescent="0.3">
      <c r="A41" s="20" t="s">
        <v>62</v>
      </c>
      <c r="B41" s="18">
        <v>74453.320980000004</v>
      </c>
      <c r="C41" s="18">
        <v>3007.0727400000001</v>
      </c>
      <c r="D41" s="18">
        <v>346.79820999999998</v>
      </c>
      <c r="E41" s="18">
        <v>20866.079750000001</v>
      </c>
    </row>
    <row r="42" spans="1:5" x14ac:dyDescent="0.3">
      <c r="A42" s="20" t="s">
        <v>63</v>
      </c>
      <c r="B42" s="18">
        <v>623.32725000000005</v>
      </c>
      <c r="C42" s="18"/>
      <c r="D42" s="18"/>
      <c r="E42" s="18"/>
    </row>
    <row r="43" spans="1:5" ht="27.6" x14ac:dyDescent="0.3">
      <c r="A43" s="20" t="s">
        <v>64</v>
      </c>
      <c r="B43" s="18">
        <v>3659.3427000000001</v>
      </c>
      <c r="C43" s="18">
        <v>1000</v>
      </c>
      <c r="D43" s="18"/>
      <c r="E43" s="18"/>
    </row>
    <row r="44" spans="1:5" x14ac:dyDescent="0.3">
      <c r="A44" s="20" t="s">
        <v>65</v>
      </c>
      <c r="B44" s="18">
        <v>1704.357</v>
      </c>
      <c r="C44" s="18">
        <v>953</v>
      </c>
      <c r="D44" s="18"/>
      <c r="E44" s="18"/>
    </row>
    <row r="45" spans="1:5" x14ac:dyDescent="0.3">
      <c r="A45" s="20" t="s">
        <v>66</v>
      </c>
      <c r="B45" s="18">
        <v>9871.7790000000005</v>
      </c>
      <c r="C45" s="18">
        <v>500</v>
      </c>
      <c r="D45" s="18"/>
      <c r="E45" s="18"/>
    </row>
    <row r="46" spans="1:5" ht="27.6" x14ac:dyDescent="0.3">
      <c r="A46" s="20" t="s">
        <v>67</v>
      </c>
      <c r="B46" s="18">
        <v>5131.2569100000001</v>
      </c>
      <c r="C46" s="18">
        <v>2755</v>
      </c>
      <c r="D46" s="18">
        <v>581.81773999999996</v>
      </c>
      <c r="E46" s="18">
        <v>504.98523</v>
      </c>
    </row>
    <row r="47" spans="1:5" x14ac:dyDescent="0.3">
      <c r="A47" s="20" t="s">
        <v>68</v>
      </c>
      <c r="B47" s="18">
        <v>1599.9229800000001</v>
      </c>
      <c r="C47" s="18"/>
      <c r="D47" s="18"/>
      <c r="E47" s="18"/>
    </row>
    <row r="48" spans="1:5" x14ac:dyDescent="0.3">
      <c r="A48" s="20" t="s">
        <v>69</v>
      </c>
      <c r="B48" s="18">
        <v>22564.139599999999</v>
      </c>
      <c r="C48" s="18">
        <v>800</v>
      </c>
      <c r="D48" s="18"/>
      <c r="E48" s="18"/>
    </row>
    <row r="49" spans="1:5" x14ac:dyDescent="0.3">
      <c r="A49" s="20" t="s">
        <v>70</v>
      </c>
      <c r="B49" s="18">
        <v>1036.7</v>
      </c>
      <c r="C49" s="18"/>
      <c r="D49" s="18"/>
      <c r="E49" s="18"/>
    </row>
    <row r="50" spans="1:5" x14ac:dyDescent="0.3">
      <c r="A50" s="20" t="s">
        <v>71</v>
      </c>
      <c r="B50" s="18">
        <v>1099.376</v>
      </c>
      <c r="C50" s="18">
        <v>720</v>
      </c>
      <c r="D50" s="18">
        <v>309.10000000000002</v>
      </c>
      <c r="E50" s="18"/>
    </row>
    <row r="51" spans="1:5" x14ac:dyDescent="0.3">
      <c r="A51" s="20" t="s">
        <v>72</v>
      </c>
      <c r="B51" s="18">
        <v>1533</v>
      </c>
      <c r="C51" s="18">
        <v>1400</v>
      </c>
      <c r="D51" s="18"/>
      <c r="E51" s="18"/>
    </row>
    <row r="52" spans="1:5" x14ac:dyDescent="0.3">
      <c r="A52" s="20" t="s">
        <v>73</v>
      </c>
      <c r="B52" s="18">
        <v>421.99167999999997</v>
      </c>
      <c r="C52" s="18">
        <v>400</v>
      </c>
      <c r="D52" s="18"/>
      <c r="E52" s="18"/>
    </row>
    <row r="53" spans="1:5" x14ac:dyDescent="0.3">
      <c r="A53" s="20" t="s">
        <v>74</v>
      </c>
      <c r="B53" s="18">
        <v>305.37</v>
      </c>
      <c r="C53" s="18">
        <v>300</v>
      </c>
      <c r="D53" s="18"/>
      <c r="E53" s="18"/>
    </row>
    <row r="54" spans="1:5" x14ac:dyDescent="0.3">
      <c r="A54" s="20" t="s">
        <v>75</v>
      </c>
      <c r="B54" s="18">
        <v>7000.8447200000001</v>
      </c>
      <c r="C54" s="18"/>
      <c r="D54" s="18"/>
      <c r="E54" s="18"/>
    </row>
    <row r="55" spans="1:5" ht="27.6" x14ac:dyDescent="0.3">
      <c r="A55" s="20" t="s">
        <v>76</v>
      </c>
      <c r="B55" s="18">
        <v>42</v>
      </c>
      <c r="C55" s="18">
        <v>42</v>
      </c>
      <c r="D55" s="18"/>
      <c r="E55" s="18"/>
    </row>
    <row r="56" spans="1:5" x14ac:dyDescent="0.3">
      <c r="A56" s="20" t="s">
        <v>77</v>
      </c>
      <c r="B56" s="18">
        <v>1267.0852199999999</v>
      </c>
      <c r="C56" s="18">
        <v>1009.71</v>
      </c>
      <c r="D56" s="18"/>
      <c r="E56" s="18"/>
    </row>
    <row r="57" spans="1:5" x14ac:dyDescent="0.3">
      <c r="A57" s="20" t="s">
        <v>78</v>
      </c>
      <c r="B57" s="18">
        <v>39513.825250000002</v>
      </c>
      <c r="C57" s="18"/>
      <c r="D57" s="18"/>
      <c r="E57" s="18"/>
    </row>
    <row r="58" spans="1:5" x14ac:dyDescent="0.3">
      <c r="A58" s="20" t="s">
        <v>79</v>
      </c>
      <c r="B58" s="18">
        <v>2121.1059500000001</v>
      </c>
      <c r="C58" s="18">
        <v>360</v>
      </c>
      <c r="D58" s="18"/>
      <c r="E58" s="18">
        <v>540</v>
      </c>
    </row>
    <row r="59" spans="1:5" x14ac:dyDescent="0.3">
      <c r="A59" s="20" t="s">
        <v>80</v>
      </c>
      <c r="B59" s="18">
        <v>35</v>
      </c>
      <c r="C59" s="18"/>
      <c r="D59" s="18"/>
      <c r="E59" s="18"/>
    </row>
    <row r="60" spans="1:5" x14ac:dyDescent="0.3">
      <c r="A60" s="20" t="s">
        <v>81</v>
      </c>
      <c r="B60" s="18">
        <v>390</v>
      </c>
      <c r="C60" s="18">
        <v>320</v>
      </c>
      <c r="D60" s="18"/>
      <c r="E60" s="18"/>
    </row>
    <row r="61" spans="1:5" x14ac:dyDescent="0.3">
      <c r="A61" s="20" t="s">
        <v>82</v>
      </c>
      <c r="B61" s="18">
        <v>275</v>
      </c>
      <c r="C61" s="18"/>
      <c r="D61" s="18"/>
      <c r="E61" s="18"/>
    </row>
    <row r="62" spans="1:5" x14ac:dyDescent="0.3">
      <c r="A62" s="20" t="s">
        <v>83</v>
      </c>
      <c r="B62" s="18">
        <v>209.9</v>
      </c>
      <c r="C62" s="18"/>
      <c r="D62" s="18"/>
      <c r="E62" s="18"/>
    </row>
    <row r="63" spans="1:5" x14ac:dyDescent="0.3">
      <c r="A63" s="20" t="s">
        <v>84</v>
      </c>
      <c r="B63" s="18">
        <v>18.777840000000001</v>
      </c>
      <c r="C63" s="18"/>
      <c r="D63" s="18"/>
      <c r="E63" s="18"/>
    </row>
    <row r="64" spans="1:5" x14ac:dyDescent="0.3">
      <c r="A64" s="20" t="s">
        <v>85</v>
      </c>
      <c r="B64" s="18">
        <v>121.02912000000001</v>
      </c>
      <c r="C64" s="18">
        <v>111</v>
      </c>
      <c r="D64" s="18"/>
      <c r="E64" s="18"/>
    </row>
    <row r="65" spans="1:5" x14ac:dyDescent="0.3">
      <c r="A65" s="20" t="s">
        <v>86</v>
      </c>
      <c r="B65" s="18">
        <v>309</v>
      </c>
      <c r="C65" s="18">
        <v>300</v>
      </c>
      <c r="D65" s="18"/>
      <c r="E65" s="18"/>
    </row>
    <row r="66" spans="1:5" ht="27.6" x14ac:dyDescent="0.3">
      <c r="A66" s="20" t="s">
        <v>87</v>
      </c>
      <c r="B66" s="18">
        <v>2051.8651599999998</v>
      </c>
      <c r="C66" s="18">
        <v>1900</v>
      </c>
      <c r="D66" s="18"/>
      <c r="E66" s="18"/>
    </row>
    <row r="67" spans="1:5" x14ac:dyDescent="0.3">
      <c r="A67" s="22" t="s">
        <v>88</v>
      </c>
      <c r="B67" s="19">
        <v>376077.88776999997</v>
      </c>
      <c r="C67" s="19">
        <v>20906.652740000001</v>
      </c>
      <c r="D67" s="19">
        <v>1685.5350800000001</v>
      </c>
      <c r="E67" s="19">
        <v>35151.525280000002</v>
      </c>
    </row>
  </sheetData>
  <mergeCells count="27">
    <mergeCell ref="A20:D20"/>
    <mergeCell ref="A21:D21"/>
    <mergeCell ref="A22:D22"/>
    <mergeCell ref="A23:D23"/>
    <mergeCell ref="A24:D24"/>
    <mergeCell ref="A25:D25"/>
    <mergeCell ref="A26:D26"/>
    <mergeCell ref="A11:D11"/>
    <mergeCell ref="A12:D12"/>
    <mergeCell ref="A13:D13"/>
    <mergeCell ref="A14:D14"/>
    <mergeCell ref="A1:E1"/>
    <mergeCell ref="A2:E2"/>
    <mergeCell ref="A5:D5"/>
    <mergeCell ref="A27:D27"/>
    <mergeCell ref="A29:A30"/>
    <mergeCell ref="B29:B30"/>
    <mergeCell ref="C29:E29"/>
    <mergeCell ref="A7:D7"/>
    <mergeCell ref="A8:D8"/>
    <mergeCell ref="A9:D9"/>
    <mergeCell ref="A15:D15"/>
    <mergeCell ref="A16:D16"/>
    <mergeCell ref="A17:D17"/>
    <mergeCell ref="A18:D18"/>
    <mergeCell ref="A19:D19"/>
    <mergeCell ref="A10:D10"/>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view="pageBreakPreview" topLeftCell="A19" zoomScaleNormal="100" zoomScaleSheetLayoutView="100" workbookViewId="0">
      <selection activeCell="B27" sqref="B27"/>
    </sheetView>
  </sheetViews>
  <sheetFormatPr defaultRowHeight="14.4" x14ac:dyDescent="0.3"/>
  <cols>
    <col min="1" max="1" width="38.33203125" customWidth="1"/>
    <col min="2" max="2" width="13.109375" customWidth="1"/>
    <col min="3" max="3" width="13.6640625" customWidth="1"/>
    <col min="4" max="5" width="13.109375" customWidth="1"/>
    <col min="6" max="6" width="12.88671875" customWidth="1"/>
    <col min="7" max="8" width="13.33203125" customWidth="1"/>
    <col min="9" max="9" width="12.88671875" customWidth="1"/>
    <col min="10" max="10" width="12.6640625" customWidth="1"/>
    <col min="11" max="11" width="11" customWidth="1"/>
    <col min="12" max="12" width="12.88671875" customWidth="1"/>
    <col min="13" max="13" width="13.77734375" customWidth="1"/>
    <col min="14" max="15" width="13.109375" customWidth="1"/>
    <col min="16" max="16" width="10.77734375" customWidth="1"/>
  </cols>
  <sheetData>
    <row r="1" spans="1:20" s="28" customFormat="1" ht="15.6" x14ac:dyDescent="0.3">
      <c r="A1" s="42" t="s">
        <v>51</v>
      </c>
      <c r="C1" s="29" t="s">
        <v>13</v>
      </c>
    </row>
    <row r="2" spans="1:20" x14ac:dyDescent="0.3">
      <c r="A2" s="37" t="str">
        <f>TEXT(EndData2,"[$-FC19]ДД.ММ.ГГГ")</f>
        <v>13.06.2019</v>
      </c>
      <c r="B2" s="37">
        <f>A2+1</f>
        <v>43630</v>
      </c>
      <c r="C2" s="43" t="str">
        <f>TEXT(B2,"[$-FC19]ДД.ММ.ГГГ")</f>
        <v>14.06.2019</v>
      </c>
      <c r="P2" s="26" t="s">
        <v>12</v>
      </c>
    </row>
    <row r="3" spans="1:20" s="27" customFormat="1" ht="51.75" customHeight="1" x14ac:dyDescent="0.25">
      <c r="A3" s="34" t="s">
        <v>15</v>
      </c>
      <c r="B3" s="41" t="s">
        <v>16</v>
      </c>
      <c r="C3" s="38" t="s">
        <v>17</v>
      </c>
      <c r="D3" s="38" t="s">
        <v>18</v>
      </c>
      <c r="E3" s="38" t="s">
        <v>19</v>
      </c>
      <c r="F3" s="38" t="s">
        <v>20</v>
      </c>
      <c r="G3" s="38" t="s">
        <v>21</v>
      </c>
      <c r="H3" s="38" t="s">
        <v>22</v>
      </c>
      <c r="I3" s="38" t="s">
        <v>23</v>
      </c>
      <c r="J3" s="38" t="s">
        <v>24</v>
      </c>
      <c r="K3" s="38" t="s">
        <v>25</v>
      </c>
      <c r="L3" s="38" t="s">
        <v>26</v>
      </c>
      <c r="M3" s="38" t="s">
        <v>27</v>
      </c>
      <c r="N3" s="38" t="s">
        <v>28</v>
      </c>
      <c r="O3" s="38" t="s">
        <v>29</v>
      </c>
      <c r="P3" s="23" t="s">
        <v>11</v>
      </c>
    </row>
    <row r="4" spans="1:20" ht="27" x14ac:dyDescent="0.3">
      <c r="A4" s="24" t="s">
        <v>31</v>
      </c>
      <c r="B4" s="39"/>
      <c r="C4" s="39"/>
      <c r="D4" s="39"/>
      <c r="E4" s="39"/>
      <c r="F4" s="39"/>
      <c r="G4" s="39"/>
      <c r="H4" s="39"/>
      <c r="I4" s="39"/>
      <c r="J4" s="39">
        <v>1501.1659999999999</v>
      </c>
      <c r="K4" s="39">
        <v>199.5</v>
      </c>
      <c r="L4" s="39"/>
      <c r="M4" s="39"/>
      <c r="N4" s="39"/>
      <c r="O4" s="39"/>
      <c r="P4" s="25">
        <v>1700.6659999999999</v>
      </c>
      <c r="Q4" s="26"/>
      <c r="R4" s="26"/>
      <c r="S4" s="26"/>
      <c r="T4" s="26"/>
    </row>
    <row r="5" spans="1:20" ht="40.200000000000003" x14ac:dyDescent="0.3">
      <c r="A5" s="24" t="s">
        <v>32</v>
      </c>
      <c r="B5" s="39"/>
      <c r="C5" s="39">
        <v>22917.081999999999</v>
      </c>
      <c r="D5" s="39">
        <v>19052.831999999999</v>
      </c>
      <c r="E5" s="39">
        <v>8315.5</v>
      </c>
      <c r="F5" s="39">
        <v>8850.2999999999993</v>
      </c>
      <c r="G5" s="39">
        <v>23873.666700000002</v>
      </c>
      <c r="H5" s="39">
        <v>8800</v>
      </c>
      <c r="I5" s="39">
        <v>5260</v>
      </c>
      <c r="J5" s="39">
        <v>2125.5839999999998</v>
      </c>
      <c r="K5" s="39">
        <v>4983.9160000000002</v>
      </c>
      <c r="L5" s="39">
        <v>10000</v>
      </c>
      <c r="M5" s="39">
        <v>7785</v>
      </c>
      <c r="N5" s="39">
        <v>12081.25</v>
      </c>
      <c r="O5" s="39">
        <v>16747.47</v>
      </c>
      <c r="P5" s="25">
        <v>150792.60070000001</v>
      </c>
      <c r="Q5" s="26"/>
      <c r="R5" s="26"/>
      <c r="S5" s="26"/>
      <c r="T5" s="26"/>
    </row>
    <row r="6" spans="1:20" ht="27" x14ac:dyDescent="0.3">
      <c r="A6" s="24" t="s">
        <v>33</v>
      </c>
      <c r="B6" s="39"/>
      <c r="C6" s="39">
        <v>20500</v>
      </c>
      <c r="D6" s="39">
        <v>75</v>
      </c>
      <c r="E6" s="39">
        <v>66000</v>
      </c>
      <c r="F6" s="39"/>
      <c r="G6" s="39"/>
      <c r="H6" s="39"/>
      <c r="I6" s="39"/>
      <c r="J6" s="39">
        <v>217.625</v>
      </c>
      <c r="K6" s="39">
        <v>5300</v>
      </c>
      <c r="L6" s="39"/>
      <c r="M6" s="39"/>
      <c r="N6" s="39"/>
      <c r="O6" s="39"/>
      <c r="P6" s="25">
        <v>92092.625</v>
      </c>
      <c r="Q6" s="26"/>
      <c r="R6" s="26"/>
      <c r="S6" s="26"/>
      <c r="T6" s="26"/>
    </row>
    <row r="7" spans="1:20" ht="66.599999999999994" x14ac:dyDescent="0.3">
      <c r="A7" s="24" t="s">
        <v>34</v>
      </c>
      <c r="B7" s="39">
        <v>55430.959799999997</v>
      </c>
      <c r="C7" s="39">
        <v>94390.652000000002</v>
      </c>
      <c r="D7" s="39">
        <v>22246</v>
      </c>
      <c r="E7" s="39">
        <v>14636</v>
      </c>
      <c r="F7" s="39">
        <v>5373</v>
      </c>
      <c r="G7" s="39">
        <v>27732.25</v>
      </c>
      <c r="H7" s="39">
        <v>15000</v>
      </c>
      <c r="I7" s="39">
        <v>7200</v>
      </c>
      <c r="J7" s="39">
        <v>26457.853330000002</v>
      </c>
      <c r="K7" s="39">
        <v>4867.5829999999996</v>
      </c>
      <c r="L7" s="39">
        <v>15174.3</v>
      </c>
      <c r="M7" s="39">
        <v>23227.25</v>
      </c>
      <c r="N7" s="39">
        <v>10907.472229999999</v>
      </c>
      <c r="O7" s="39">
        <v>20338.326000000001</v>
      </c>
      <c r="P7" s="25">
        <v>342981.64636000001</v>
      </c>
      <c r="Q7" s="26"/>
      <c r="R7" s="26"/>
      <c r="S7" s="26"/>
      <c r="T7" s="26"/>
    </row>
    <row r="8" spans="1:20" ht="106.2" x14ac:dyDescent="0.3">
      <c r="A8" s="24" t="s">
        <v>35</v>
      </c>
      <c r="B8" s="39">
        <v>2395.3000000000002</v>
      </c>
      <c r="C8" s="39">
        <v>250</v>
      </c>
      <c r="D8" s="39"/>
      <c r="E8" s="39"/>
      <c r="F8" s="39">
        <v>15.792</v>
      </c>
      <c r="G8" s="39"/>
      <c r="H8" s="39"/>
      <c r="I8" s="39"/>
      <c r="J8" s="39">
        <v>500</v>
      </c>
      <c r="K8" s="39"/>
      <c r="L8" s="39"/>
      <c r="M8" s="39"/>
      <c r="N8" s="39"/>
      <c r="O8" s="39"/>
      <c r="P8" s="25">
        <v>3161.0920000000001</v>
      </c>
      <c r="Q8" s="26"/>
      <c r="R8" s="26"/>
      <c r="S8" s="26"/>
      <c r="T8" s="26"/>
    </row>
    <row r="9" spans="1:20" ht="40.200000000000003" x14ac:dyDescent="0.3">
      <c r="A9" s="24" t="s">
        <v>36</v>
      </c>
      <c r="B9" s="39">
        <v>11240.22284</v>
      </c>
      <c r="C9" s="39"/>
      <c r="D9" s="39"/>
      <c r="E9" s="39"/>
      <c r="F9" s="39"/>
      <c r="G9" s="39"/>
      <c r="H9" s="39"/>
      <c r="I9" s="39"/>
      <c r="J9" s="39"/>
      <c r="K9" s="39"/>
      <c r="L9" s="39"/>
      <c r="M9" s="39"/>
      <c r="N9" s="39"/>
      <c r="O9" s="39"/>
      <c r="P9" s="25">
        <v>11240.22284</v>
      </c>
      <c r="Q9" s="26"/>
      <c r="R9" s="26"/>
      <c r="S9" s="26"/>
      <c r="T9" s="26"/>
    </row>
    <row r="10" spans="1:20" ht="79.8" x14ac:dyDescent="0.3">
      <c r="A10" s="24" t="s">
        <v>37</v>
      </c>
      <c r="B10" s="39"/>
      <c r="C10" s="39">
        <v>4386.0829999999996</v>
      </c>
      <c r="D10" s="39">
        <v>652.75</v>
      </c>
      <c r="E10" s="39">
        <v>461.4</v>
      </c>
      <c r="F10" s="39">
        <v>166.3</v>
      </c>
      <c r="G10" s="39">
        <v>654.33333000000005</v>
      </c>
      <c r="H10" s="39">
        <v>200</v>
      </c>
      <c r="I10" s="39">
        <v>50</v>
      </c>
      <c r="J10" s="39"/>
      <c r="K10" s="39"/>
      <c r="L10" s="39">
        <v>265.58332999999999</v>
      </c>
      <c r="M10" s="39">
        <v>247.75</v>
      </c>
      <c r="N10" s="39">
        <v>246.33332999999999</v>
      </c>
      <c r="O10" s="39">
        <v>220.666</v>
      </c>
      <c r="P10" s="25">
        <v>7551.1989899999999</v>
      </c>
      <c r="Q10" s="26"/>
      <c r="R10" s="26"/>
      <c r="S10" s="26"/>
      <c r="T10" s="26"/>
    </row>
    <row r="11" spans="1:20" ht="79.8" x14ac:dyDescent="0.3">
      <c r="A11" s="24" t="s">
        <v>38</v>
      </c>
      <c r="B11" s="39">
        <v>23.96</v>
      </c>
      <c r="C11" s="39">
        <v>268.66699999999997</v>
      </c>
      <c r="D11" s="39">
        <v>179.166</v>
      </c>
      <c r="E11" s="39">
        <v>143.69999999999999</v>
      </c>
      <c r="F11" s="39">
        <v>74.5</v>
      </c>
      <c r="G11" s="39">
        <v>89.583330000000004</v>
      </c>
      <c r="H11" s="39">
        <v>142.68602000000001</v>
      </c>
      <c r="I11" s="39"/>
      <c r="J11" s="39">
        <v>80.415999999999997</v>
      </c>
      <c r="K11" s="39"/>
      <c r="L11" s="39">
        <v>58</v>
      </c>
      <c r="M11" s="39">
        <v>110</v>
      </c>
      <c r="N11" s="39">
        <v>57.227710000000002</v>
      </c>
      <c r="O11" s="39">
        <v>54.130249999999997</v>
      </c>
      <c r="P11" s="25">
        <v>1282.03631</v>
      </c>
      <c r="Q11" s="26"/>
      <c r="R11" s="26"/>
      <c r="S11" s="26"/>
      <c r="T11" s="26"/>
    </row>
    <row r="12" spans="1:20" ht="106.2" x14ac:dyDescent="0.3">
      <c r="A12" s="24" t="s">
        <v>39</v>
      </c>
      <c r="B12" s="39"/>
      <c r="C12" s="39">
        <v>1623</v>
      </c>
      <c r="D12" s="39">
        <v>186.416</v>
      </c>
      <c r="E12" s="39"/>
      <c r="F12" s="39"/>
      <c r="G12" s="39"/>
      <c r="H12" s="39"/>
      <c r="I12" s="39"/>
      <c r="J12" s="39">
        <v>75</v>
      </c>
      <c r="K12" s="39"/>
      <c r="L12" s="39"/>
      <c r="M12" s="39"/>
      <c r="N12" s="39"/>
      <c r="O12" s="39"/>
      <c r="P12" s="25">
        <v>1884.4159999999999</v>
      </c>
      <c r="Q12" s="26"/>
      <c r="R12" s="26"/>
      <c r="S12" s="26"/>
      <c r="T12" s="26"/>
    </row>
    <row r="13" spans="1:20" ht="93" x14ac:dyDescent="0.3">
      <c r="A13" s="24" t="s">
        <v>40</v>
      </c>
      <c r="B13" s="39"/>
      <c r="C13" s="39">
        <v>4579.0479999999998</v>
      </c>
      <c r="D13" s="39"/>
      <c r="E13" s="39"/>
      <c r="F13" s="39"/>
      <c r="G13" s="39"/>
      <c r="H13" s="39"/>
      <c r="I13" s="39"/>
      <c r="J13" s="39"/>
      <c r="K13" s="39"/>
      <c r="L13" s="39"/>
      <c r="M13" s="39"/>
      <c r="N13" s="39"/>
      <c r="O13" s="39"/>
      <c r="P13" s="25">
        <v>4579.0479999999998</v>
      </c>
      <c r="Q13" s="26"/>
      <c r="R13" s="26"/>
      <c r="S13" s="26"/>
      <c r="T13" s="26"/>
    </row>
    <row r="14" spans="1:20" ht="159" x14ac:dyDescent="0.3">
      <c r="A14" s="24" t="s">
        <v>41</v>
      </c>
      <c r="B14" s="39"/>
      <c r="C14" s="39"/>
      <c r="D14" s="39"/>
      <c r="E14" s="39"/>
      <c r="F14" s="39"/>
      <c r="G14" s="39"/>
      <c r="H14" s="39"/>
      <c r="I14" s="39">
        <v>485.62900000000002</v>
      </c>
      <c r="J14" s="39"/>
      <c r="K14" s="39"/>
      <c r="L14" s="39"/>
      <c r="M14" s="39"/>
      <c r="N14" s="39"/>
      <c r="O14" s="39"/>
      <c r="P14" s="25">
        <v>485.62900000000002</v>
      </c>
      <c r="Q14" s="26"/>
      <c r="R14" s="26"/>
      <c r="S14" s="26"/>
      <c r="T14" s="26"/>
    </row>
    <row r="15" spans="1:20" ht="93" x14ac:dyDescent="0.3">
      <c r="A15" s="24" t="s">
        <v>42</v>
      </c>
      <c r="B15" s="39">
        <v>1440.4769799999999</v>
      </c>
      <c r="C15" s="39"/>
      <c r="D15" s="39"/>
      <c r="E15" s="39"/>
      <c r="F15" s="39"/>
      <c r="G15" s="39"/>
      <c r="H15" s="39"/>
      <c r="I15" s="39"/>
      <c r="J15" s="39"/>
      <c r="K15" s="39">
        <v>243</v>
      </c>
      <c r="L15" s="39"/>
      <c r="M15" s="39"/>
      <c r="N15" s="39"/>
      <c r="O15" s="39"/>
      <c r="P15" s="25">
        <v>1683.4769799999999</v>
      </c>
      <c r="Q15" s="26"/>
      <c r="R15" s="26"/>
      <c r="S15" s="26"/>
      <c r="T15" s="26"/>
    </row>
    <row r="16" spans="1:20" ht="132.6" x14ac:dyDescent="0.3">
      <c r="A16" s="24" t="s">
        <v>43</v>
      </c>
      <c r="B16" s="39"/>
      <c r="C16" s="39">
        <v>11.17116</v>
      </c>
      <c r="D16" s="39"/>
      <c r="E16" s="39"/>
      <c r="F16" s="39"/>
      <c r="G16" s="39"/>
      <c r="H16" s="39"/>
      <c r="I16" s="39"/>
      <c r="J16" s="39"/>
      <c r="K16" s="39"/>
      <c r="L16" s="39"/>
      <c r="M16" s="39"/>
      <c r="N16" s="39"/>
      <c r="O16" s="39"/>
      <c r="P16" s="25">
        <v>11.17116</v>
      </c>
      <c r="Q16" s="26"/>
      <c r="R16" s="26"/>
      <c r="S16" s="26"/>
      <c r="T16" s="26"/>
    </row>
    <row r="17" spans="1:20" ht="66.599999999999994" x14ac:dyDescent="0.3">
      <c r="A17" s="24" t="s">
        <v>44</v>
      </c>
      <c r="B17" s="39"/>
      <c r="C17" s="39"/>
      <c r="D17" s="39"/>
      <c r="E17" s="39"/>
      <c r="F17" s="39"/>
      <c r="G17" s="39"/>
      <c r="H17" s="39"/>
      <c r="I17" s="39"/>
      <c r="J17" s="39">
        <v>1018.50028</v>
      </c>
      <c r="K17" s="39"/>
      <c r="L17" s="39"/>
      <c r="M17" s="39"/>
      <c r="N17" s="39"/>
      <c r="O17" s="39"/>
      <c r="P17" s="25">
        <v>1018.50028</v>
      </c>
      <c r="Q17" s="26"/>
      <c r="R17" s="26"/>
      <c r="S17" s="26"/>
      <c r="T17" s="26"/>
    </row>
    <row r="18" spans="1:20" ht="66.599999999999994" x14ac:dyDescent="0.3">
      <c r="A18" s="24" t="s">
        <v>45</v>
      </c>
      <c r="B18" s="39">
        <v>1437.2908500000001</v>
      </c>
      <c r="C18" s="39"/>
      <c r="D18" s="39"/>
      <c r="E18" s="39"/>
      <c r="F18" s="39"/>
      <c r="G18" s="39"/>
      <c r="H18" s="39"/>
      <c r="I18" s="39"/>
      <c r="J18" s="39"/>
      <c r="K18" s="39"/>
      <c r="L18" s="39"/>
      <c r="M18" s="39"/>
      <c r="N18" s="39"/>
      <c r="O18" s="39"/>
      <c r="P18" s="25">
        <v>1437.2908500000001</v>
      </c>
      <c r="Q18" s="26"/>
      <c r="R18" s="26"/>
      <c r="S18" s="26"/>
      <c r="T18" s="26"/>
    </row>
    <row r="19" spans="1:20" ht="79.8" x14ac:dyDescent="0.3">
      <c r="A19" s="24" t="s">
        <v>46</v>
      </c>
      <c r="B19" s="39"/>
      <c r="C19" s="39"/>
      <c r="D19" s="39"/>
      <c r="E19" s="39"/>
      <c r="F19" s="39"/>
      <c r="G19" s="39"/>
      <c r="H19" s="39"/>
      <c r="I19" s="39"/>
      <c r="J19" s="39"/>
      <c r="K19" s="39">
        <v>4503.2398899999998</v>
      </c>
      <c r="L19" s="39"/>
      <c r="M19" s="39"/>
      <c r="N19" s="39"/>
      <c r="O19" s="39"/>
      <c r="P19" s="25">
        <v>4503.2398899999998</v>
      </c>
      <c r="Q19" s="26"/>
      <c r="R19" s="26"/>
      <c r="S19" s="26"/>
      <c r="T19" s="26"/>
    </row>
    <row r="20" spans="1:20" ht="53.4" x14ac:dyDescent="0.3">
      <c r="A20" s="24" t="s">
        <v>47</v>
      </c>
      <c r="B20" s="39"/>
      <c r="C20" s="39"/>
      <c r="D20" s="39"/>
      <c r="E20" s="39"/>
      <c r="F20" s="39"/>
      <c r="G20" s="39"/>
      <c r="H20" s="39"/>
      <c r="I20" s="39"/>
      <c r="J20" s="39">
        <v>36166</v>
      </c>
      <c r="K20" s="39"/>
      <c r="L20" s="39"/>
      <c r="M20" s="39"/>
      <c r="N20" s="39"/>
      <c r="O20" s="39"/>
      <c r="P20" s="25">
        <v>36166</v>
      </c>
      <c r="Q20" s="26"/>
      <c r="R20" s="26"/>
      <c r="S20" s="26"/>
      <c r="T20" s="26"/>
    </row>
    <row r="21" spans="1:20" ht="40.200000000000003" x14ac:dyDescent="0.3">
      <c r="A21" s="24" t="s">
        <v>48</v>
      </c>
      <c r="B21" s="39">
        <v>195.77298999999999</v>
      </c>
      <c r="C21" s="39">
        <v>111.87027999999999</v>
      </c>
      <c r="D21" s="39"/>
      <c r="E21" s="39"/>
      <c r="F21" s="39"/>
      <c r="G21" s="39"/>
      <c r="H21" s="39"/>
      <c r="I21" s="39"/>
      <c r="J21" s="39"/>
      <c r="K21" s="39">
        <v>27.764859999999999</v>
      </c>
      <c r="L21" s="39"/>
      <c r="M21" s="39"/>
      <c r="N21" s="39"/>
      <c r="O21" s="39">
        <v>55.935139999999997</v>
      </c>
      <c r="P21" s="25">
        <v>391.34327000000002</v>
      </c>
      <c r="Q21" s="26"/>
      <c r="R21" s="26"/>
      <c r="S21" s="26"/>
      <c r="T21" s="26"/>
    </row>
    <row r="22" spans="1:20" ht="53.4" x14ac:dyDescent="0.3">
      <c r="A22" s="24" t="s">
        <v>49</v>
      </c>
      <c r="B22" s="39">
        <v>20410.98315</v>
      </c>
      <c r="C22" s="39"/>
      <c r="D22" s="39"/>
      <c r="E22" s="39"/>
      <c r="F22" s="39"/>
      <c r="G22" s="39"/>
      <c r="H22" s="39"/>
      <c r="I22" s="39"/>
      <c r="J22" s="39"/>
      <c r="K22" s="39"/>
      <c r="L22" s="39"/>
      <c r="M22" s="39"/>
      <c r="N22" s="39"/>
      <c r="O22" s="39"/>
      <c r="P22" s="25">
        <v>20410.98315</v>
      </c>
      <c r="Q22" s="26"/>
      <c r="R22" s="26"/>
      <c r="S22" s="26"/>
      <c r="T22" s="26"/>
    </row>
    <row r="23" spans="1:20" x14ac:dyDescent="0.3">
      <c r="A23" s="32" t="s">
        <v>50</v>
      </c>
      <c r="B23" s="40">
        <v>92574.966610000003</v>
      </c>
      <c r="C23" s="40">
        <v>149037.57344000001</v>
      </c>
      <c r="D23" s="40">
        <v>42392.163999999997</v>
      </c>
      <c r="E23" s="40">
        <v>89556.6</v>
      </c>
      <c r="F23" s="40">
        <v>14479.892</v>
      </c>
      <c r="G23" s="40">
        <v>52349.833359999997</v>
      </c>
      <c r="H23" s="40">
        <v>24142.686020000001</v>
      </c>
      <c r="I23" s="40">
        <v>12995.629000000001</v>
      </c>
      <c r="J23" s="40">
        <v>68142.144610000003</v>
      </c>
      <c r="K23" s="40">
        <v>20125.00375</v>
      </c>
      <c r="L23" s="40">
        <v>25497.883330000001</v>
      </c>
      <c r="M23" s="40">
        <v>31370</v>
      </c>
      <c r="N23" s="40">
        <v>23292.28327</v>
      </c>
      <c r="O23" s="40">
        <v>37416.527390000003</v>
      </c>
      <c r="P23" s="25">
        <v>683373.18677999999</v>
      </c>
      <c r="Q23" s="33"/>
      <c r="R23" s="33"/>
      <c r="S23" s="33"/>
      <c r="T23" s="33"/>
    </row>
    <row r="25" spans="1:20" x14ac:dyDescent="0.3">
      <c r="A25" s="36" t="s">
        <v>30</v>
      </c>
      <c r="B25" s="35">
        <f>Учреждения!B67+'Муниципальные районы'!P23</f>
        <v>1059451.07455</v>
      </c>
    </row>
    <row r="26" spans="1:20" ht="32.25" customHeight="1" x14ac:dyDescent="0.3">
      <c r="A26" s="36" t="str">
        <f>CONCATENATE("Остатки бюджетных средств на ",C2,"г.")</f>
        <v>Остатки бюджетных средств на 14.06.2019г.</v>
      </c>
      <c r="B26" s="35">
        <v>1837926.8</v>
      </c>
    </row>
  </sheetData>
  <pageMargins left="0.23622047244094491" right="0.23622047244094491" top="0.74803149606299213" bottom="0.74803149606299213" header="0.31496062992125984" footer="0.31496062992125984"/>
  <pageSetup paperSize="9" scale="61"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2019-06-18T23:51:15Z</dcterms:modified>
</cp:coreProperties>
</file>