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Учреждения!$32:$33</definedName>
    <definedName name="_xlnm.Print_Area" localSheetId="1">'Муниципальные районы'!$A$1:$P$27</definedName>
    <definedName name="_xlnm.Print_Area" localSheetId="0">Учреждения!$A$1:$E$74</definedName>
  </definedNames>
  <calcPr calcId="162913" refMode="R1C1"/>
</workbook>
</file>

<file path=xl/calcChain.xml><?xml version="1.0" encoding="utf-8"?>
<calcChain xmlns="http://schemas.openxmlformats.org/spreadsheetml/2006/main">
  <c r="E30" i="1" l="1"/>
  <c r="E8" i="1" s="1"/>
  <c r="E9" i="1"/>
  <c r="E21" i="1"/>
  <c r="E20" i="1"/>
  <c r="E29" i="1"/>
  <c r="E28" i="1"/>
  <c r="E12" i="1"/>
  <c r="E27" i="1"/>
  <c r="E15" i="1"/>
  <c r="E26" i="1"/>
  <c r="E24" i="1"/>
  <c r="E18" i="1"/>
  <c r="E25" i="1"/>
  <c r="E23" i="1"/>
  <c r="E22" i="1"/>
  <c r="E19" i="1"/>
  <c r="E17" i="1"/>
  <c r="E16" i="1"/>
  <c r="E14" i="1"/>
  <c r="E13" i="1"/>
  <c r="E11" i="1"/>
  <c r="E10" i="1"/>
  <c r="B25" i="2"/>
  <c r="A2" i="2" l="1"/>
  <c r="B2" i="2" s="1"/>
  <c r="C2" i="2" s="1"/>
  <c r="A26" i="2" s="1"/>
  <c r="H1" i="1" l="1"/>
  <c r="A5" i="1" s="1"/>
  <c r="H2" i="1"/>
  <c r="G1" i="1"/>
  <c r="G2" i="1"/>
  <c r="A2" i="1" l="1"/>
</calcChain>
</file>

<file path=xl/sharedStrings.xml><?xml version="1.0" encoding="utf-8"?>
<sst xmlns="http://schemas.openxmlformats.org/spreadsheetml/2006/main" count="113" uniqueCount="112">
  <si>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</si>
  <si>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</si>
  <si>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</si>
  <si>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</si>
  <si>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</si>
  <si>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</si>
  <si>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</si>
  <si>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</si>
  <si>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</si>
  <si>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</si>
  <si>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</si>
  <si>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</si>
  <si>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</si>
  <si>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</si>
  <si>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</si>
  <si>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</si>
  <si>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</si>
  <si>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</si>
  <si>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</si>
  <si>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</si>
  <si>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</si>
  <si>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</si>
  <si>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</si>
  <si>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</si>
  <si>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</si>
  <si>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</si>
  <si>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</si>
  <si>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</si>
  <si>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</si>
  <si>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</si>
  <si>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</si>
  <si>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</si>
  <si>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</si>
  <si>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</si>
  <si>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</si>
  <si>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</si>
  <si>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</si>
  <si>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</si>
  <si>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</si>
  <si>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</si>
  <si>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</si>
  <si>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</si>
  <si>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</si>
  <si>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</si>
  <si>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</si>
  <si>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</si>
  <si>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</si>
  <si>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</si>
  <si>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Иные межбюджетные трансферты на проведение работ по благоустройству территории филиала МКУК «Пенжинский межпоселенческий централизованный культурно-досуговый комплекс" в с. Манилы Пенжинского района Камчатского края</t>
  </si>
  <si>
    <t>Создание в общеобразовательных организациях, расположенных в сельской местности, условий для занятий физической культурой и спортом</t>
  </si>
  <si>
    <t>Всего:</t>
  </si>
  <si>
    <t>04.07.2019</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</si>
  <si>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</si>
  <si>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</si>
  <si>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</si>
  <si>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</si>
  <si>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</si>
  <si>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</si>
  <si>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</si>
  <si>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</si>
  <si>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</si>
  <si>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</si>
  <si>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</si>
  <si>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</si>
  <si>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</si>
  <si>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</si>
  <si>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</si>
  <si>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</si>
  <si>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</si>
  <si>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</si>
  <si>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</si>
  <si>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</si>
  <si>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</si>
  <si>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</si>
  <si>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</si>
  <si>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</si>
  <si>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</si>
  <si>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</si>
  <si>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</si>
  <si>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</si>
  <si>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</si>
  <si>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</si>
  <si>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</si>
  <si>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</si>
  <si>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</si>
  <si>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</si>
  <si>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</si>
  <si>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</si>
  <si>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Агентство приоритетных проектов развития Камчатского края</t>
  </si>
  <si>
    <t>Агентство записи актов гражданского состояния и архивного дела Камчатского края</t>
  </si>
  <si>
    <t>ИТОГО</t>
  </si>
  <si>
    <t>28.06.2019</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</si>
  <si>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</si>
  <si>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</si>
  <si>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Единая субвенция бюджетам субъектов Российской Федерации и бюджету г. Байконура</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</si>
  <si>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</si>
  <si>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</si>
  <si>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</si>
  <si>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Межбюджетные трансферты, передаваемые бюджетам субъектов Российской Федерации на выплату региональной доплаты к пенсии</t>
  </si>
  <si>
    <t xml:space="preserve">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 </t>
  </si>
  <si>
    <t xml:space="preserve">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 </t>
  </si>
  <si>
    <t>Субсидия бюджетам субъектов Российской Федерации на поддержку отрасли культуры</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</si>
  <si>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</si>
  <si>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</si>
  <si>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Субсидии бюджетам субъектов Российской Федерации на реализацию мероприятий по оснащению объектов спортивной инфраструктуры спортивно-технологическим оборудованием</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</si>
  <si>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</si>
  <si>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</si>
  <si>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</si>
  <si>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</si>
  <si>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Дотации бюджетам субъектов Российской Федерации на выравнивание бюджетной обеспеченности</t>
  </si>
  <si>
    <t xml:space="preserve">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</si>
  <si>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 xml:space="preserve">Субсидии бюджетам субъектов Российской Федерации на реализацию дополнительных мероприятий в сфере занятости населения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</si>
</sst>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abSelected="1" view="pageBreakPreview" zoomScaleNormal="100" zoomScaleSheetLayoutView="100" workbookViewId="0">
      <selection activeCell="E31" sqref="E31"/>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91</v>
      </c>
      <c r="G1" s="32" t="str">
        <f>TEXT(F1,"[$-FC19]ДД ММММ")</f>
        <v>28 июня</v>
      </c>
      <c r="H1" s="32" t="str">
        <f>TEXT(F1,"[$-FC19]ДД.ММ.ГГГ \г")</f>
        <v>28.06.2019 г</v>
      </c>
    </row>
    <row r="2" spans="1:9" ht="15.6" x14ac:dyDescent="0.3">
      <c r="A2" s="45" t="str">
        <f>CONCATENATE("с ",G1," по ",G2,"ода")</f>
        <v>с 28 июня по 04 июля 2019 года</v>
      </c>
      <c r="B2" s="45"/>
      <c r="C2" s="45"/>
      <c r="D2" s="45"/>
      <c r="E2" s="45"/>
      <c r="F2" s="31" t="s">
        <v>51</v>
      </c>
      <c r="G2" s="32" t="str">
        <f>TEXT(F2,"[$-FC19]ДД ММММ ГГГ \г")</f>
        <v>04 июля 2019 г</v>
      </c>
      <c r="H2" s="32" t="str">
        <f>TEXT(F2,"[$-FC19]ДД.ММ.ГГГ \г")</f>
        <v>04.07.2019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28.06.2019 г.</v>
      </c>
      <c r="B5" s="47"/>
      <c r="C5" s="47"/>
      <c r="D5" s="48"/>
      <c r="E5" s="8">
        <v>1506294</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E30-E9</f>
        <v>445122.27818999952</v>
      </c>
    </row>
    <row r="9" spans="1:9" x14ac:dyDescent="0.3">
      <c r="A9" s="57" t="s">
        <v>4</v>
      </c>
      <c r="B9" s="56"/>
      <c r="C9" s="56"/>
      <c r="D9" s="56"/>
      <c r="E9" s="14">
        <f>SUM(E10:E29)</f>
        <v>3129160.1</v>
      </c>
    </row>
    <row r="10" spans="1:9" ht="31.2" customHeight="1" x14ac:dyDescent="0.3">
      <c r="A10" s="57" t="s">
        <v>92</v>
      </c>
      <c r="B10" s="56"/>
      <c r="C10" s="56"/>
      <c r="D10" s="56"/>
      <c r="E10" s="14">
        <f>18.7</f>
        <v>18.7</v>
      </c>
    </row>
    <row r="11" spans="1:9" ht="31.2" customHeight="1" x14ac:dyDescent="0.3">
      <c r="A11" s="57" t="s">
        <v>93</v>
      </c>
      <c r="B11" s="56"/>
      <c r="C11" s="56"/>
      <c r="D11" s="56"/>
      <c r="E11" s="14">
        <f>180</f>
        <v>180</v>
      </c>
    </row>
    <row r="12" spans="1:9" x14ac:dyDescent="0.3">
      <c r="A12" s="57" t="s">
        <v>94</v>
      </c>
      <c r="B12" s="56"/>
      <c r="C12" s="56"/>
      <c r="D12" s="56"/>
      <c r="E12" s="14">
        <f>84.8+189.9+451.6</f>
        <v>726.3</v>
      </c>
    </row>
    <row r="13" spans="1:9" ht="31.8" customHeight="1" x14ac:dyDescent="0.3">
      <c r="A13" s="57" t="s">
        <v>95</v>
      </c>
      <c r="B13" s="56"/>
      <c r="C13" s="56"/>
      <c r="D13" s="56"/>
      <c r="E13" s="14">
        <f>3256.6</f>
        <v>3256.6</v>
      </c>
    </row>
    <row r="14" spans="1:9" ht="28.2" customHeight="1" x14ac:dyDescent="0.3">
      <c r="A14" s="57" t="s">
        <v>96</v>
      </c>
      <c r="B14" s="56"/>
      <c r="C14" s="56"/>
      <c r="D14" s="56"/>
      <c r="E14" s="14">
        <f>76.2</f>
        <v>76.2</v>
      </c>
    </row>
    <row r="15" spans="1:9" ht="29.4" customHeight="1" x14ac:dyDescent="0.3">
      <c r="A15" s="57" t="s">
        <v>97</v>
      </c>
      <c r="B15" s="56"/>
      <c r="C15" s="56"/>
      <c r="D15" s="56"/>
      <c r="E15" s="14">
        <f>21.2+20.8+201.8</f>
        <v>243.8</v>
      </c>
    </row>
    <row r="16" spans="1:9" ht="27.6" customHeight="1" x14ac:dyDescent="0.3">
      <c r="A16" s="57" t="s">
        <v>98</v>
      </c>
      <c r="B16" s="56"/>
      <c r="C16" s="56"/>
      <c r="D16" s="56"/>
      <c r="E16" s="14">
        <f>639.9</f>
        <v>639.9</v>
      </c>
    </row>
    <row r="17" spans="1:5" ht="27.6" customHeight="1" x14ac:dyDescent="0.3">
      <c r="A17" s="57" t="s">
        <v>99</v>
      </c>
      <c r="B17" s="56"/>
      <c r="C17" s="56"/>
      <c r="D17" s="56"/>
      <c r="E17" s="14">
        <f>-64-71.5</f>
        <v>-135.5</v>
      </c>
    </row>
    <row r="18" spans="1:5" ht="73.2" customHeight="1" x14ac:dyDescent="0.3">
      <c r="A18" s="57" t="s">
        <v>100</v>
      </c>
      <c r="B18" s="56"/>
      <c r="C18" s="56"/>
      <c r="D18" s="56"/>
      <c r="E18" s="14">
        <f>-20.1-4.1</f>
        <v>-24.200000000000003</v>
      </c>
    </row>
    <row r="19" spans="1:5" x14ac:dyDescent="0.3">
      <c r="A19" s="57" t="s">
        <v>101</v>
      </c>
      <c r="B19" s="56"/>
      <c r="C19" s="56"/>
      <c r="D19" s="56"/>
      <c r="E19" s="14">
        <f>100+100</f>
        <v>200</v>
      </c>
    </row>
    <row r="20" spans="1:5" ht="28.2" customHeight="1" x14ac:dyDescent="0.3">
      <c r="A20" s="57" t="s">
        <v>102</v>
      </c>
      <c r="B20" s="56"/>
      <c r="C20" s="56"/>
      <c r="D20" s="56"/>
      <c r="E20" s="14">
        <f>107+20+231.1+2158.3</f>
        <v>2516.4</v>
      </c>
    </row>
    <row r="21" spans="1:5" ht="26.4" customHeight="1" x14ac:dyDescent="0.3">
      <c r="A21" s="57" t="s">
        <v>103</v>
      </c>
      <c r="B21" s="56"/>
      <c r="C21" s="56"/>
      <c r="D21" s="56"/>
      <c r="E21" s="14">
        <f>73.4+31.1</f>
        <v>104.5</v>
      </c>
    </row>
    <row r="22" spans="1:5" ht="30" customHeight="1" x14ac:dyDescent="0.3">
      <c r="A22" s="57" t="s">
        <v>104</v>
      </c>
      <c r="B22" s="56"/>
      <c r="C22" s="56"/>
      <c r="D22" s="56"/>
      <c r="E22" s="14">
        <f>3776.2</f>
        <v>3776.2</v>
      </c>
    </row>
    <row r="23" spans="1:5" ht="27" customHeight="1" x14ac:dyDescent="0.3">
      <c r="A23" s="57" t="s">
        <v>105</v>
      </c>
      <c r="B23" s="56"/>
      <c r="C23" s="56"/>
      <c r="D23" s="56"/>
      <c r="E23" s="14">
        <f>300.3</f>
        <v>300.3</v>
      </c>
    </row>
    <row r="24" spans="1:5" ht="58.2" customHeight="1" x14ac:dyDescent="0.3">
      <c r="A24" s="57" t="s">
        <v>106</v>
      </c>
      <c r="B24" s="56"/>
      <c r="C24" s="56"/>
      <c r="D24" s="56"/>
      <c r="E24" s="14">
        <f>0.8+179.2</f>
        <v>180</v>
      </c>
    </row>
    <row r="25" spans="1:5" ht="28.8" customHeight="1" x14ac:dyDescent="0.3">
      <c r="A25" s="57" t="s">
        <v>107</v>
      </c>
      <c r="B25" s="56"/>
      <c r="C25" s="56"/>
      <c r="D25" s="56"/>
      <c r="E25" s="14">
        <f>61</f>
        <v>61</v>
      </c>
    </row>
    <row r="26" spans="1:5" ht="42.6" customHeight="1" x14ac:dyDescent="0.3">
      <c r="A26" s="57" t="s">
        <v>108</v>
      </c>
      <c r="B26" s="56"/>
      <c r="C26" s="56"/>
      <c r="D26" s="56"/>
      <c r="E26" s="14">
        <f>1000</f>
        <v>1000</v>
      </c>
    </row>
    <row r="27" spans="1:5" x14ac:dyDescent="0.3">
      <c r="A27" s="57" t="s">
        <v>109</v>
      </c>
      <c r="B27" s="56"/>
      <c r="C27" s="56"/>
      <c r="D27" s="56"/>
      <c r="E27" s="14">
        <f>3115817.7</f>
        <v>3115817.7</v>
      </c>
    </row>
    <row r="28" spans="1:5" ht="39" customHeight="1" x14ac:dyDescent="0.3">
      <c r="A28" s="57" t="s">
        <v>110</v>
      </c>
      <c r="B28" s="56"/>
      <c r="C28" s="56"/>
      <c r="D28" s="56"/>
      <c r="E28" s="14">
        <f>97.3</f>
        <v>97.3</v>
      </c>
    </row>
    <row r="29" spans="1:5" ht="27.6" customHeight="1" x14ac:dyDescent="0.3">
      <c r="A29" s="57" t="s">
        <v>111</v>
      </c>
      <c r="B29" s="56"/>
      <c r="C29" s="56"/>
      <c r="D29" s="56"/>
      <c r="E29" s="14">
        <f>124.9</f>
        <v>124.9</v>
      </c>
    </row>
    <row r="30" spans="1:5" x14ac:dyDescent="0.3">
      <c r="A30" s="49" t="s">
        <v>5</v>
      </c>
      <c r="B30" s="50"/>
      <c r="C30" s="50"/>
      <c r="D30" s="50"/>
      <c r="E30" s="13">
        <f>'Муниципальные районы'!B26-Учреждения!E5+'Муниципальные районы'!B25</f>
        <v>3574282.3781899996</v>
      </c>
    </row>
    <row r="31" spans="1:5" x14ac:dyDescent="0.3">
      <c r="A31" s="15"/>
      <c r="B31" s="16"/>
      <c r="C31" s="16"/>
      <c r="D31" s="6"/>
      <c r="E31" s="17"/>
    </row>
    <row r="32" spans="1:5" x14ac:dyDescent="0.3">
      <c r="A32" s="51" t="s">
        <v>14</v>
      </c>
      <c r="B32" s="53" t="s">
        <v>6</v>
      </c>
      <c r="C32" s="54" t="s">
        <v>7</v>
      </c>
      <c r="D32" s="54"/>
      <c r="E32" s="54"/>
    </row>
    <row r="33" spans="1:5" ht="82.8" x14ac:dyDescent="0.3">
      <c r="A33" s="52"/>
      <c r="B33" s="53"/>
      <c r="C33" s="18" t="s">
        <v>8</v>
      </c>
      <c r="D33" s="18" t="s">
        <v>9</v>
      </c>
      <c r="E33" s="18" t="s">
        <v>10</v>
      </c>
    </row>
    <row r="34" spans="1:5" x14ac:dyDescent="0.3">
      <c r="A34" s="21" t="s">
        <v>52</v>
      </c>
      <c r="B34" s="19">
        <v>15599.07447</v>
      </c>
      <c r="C34" s="19">
        <v>12604.96213</v>
      </c>
      <c r="D34" s="19">
        <v>2895.0121399999998</v>
      </c>
      <c r="E34" s="19"/>
    </row>
    <row r="35" spans="1:5" x14ac:dyDescent="0.3">
      <c r="A35" s="21" t="s">
        <v>53</v>
      </c>
      <c r="B35" s="19">
        <v>6225</v>
      </c>
      <c r="C35" s="19">
        <v>4990</v>
      </c>
      <c r="D35" s="19">
        <v>1235</v>
      </c>
      <c r="E35" s="19"/>
    </row>
    <row r="36" spans="1:5" x14ac:dyDescent="0.3">
      <c r="A36" s="21" t="s">
        <v>54</v>
      </c>
      <c r="B36" s="19">
        <v>5230.3828999999996</v>
      </c>
      <c r="C36" s="19">
        <v>5028</v>
      </c>
      <c r="D36" s="19">
        <v>202.38290000000001</v>
      </c>
      <c r="E36" s="19"/>
    </row>
    <row r="37" spans="1:5" x14ac:dyDescent="0.3">
      <c r="A37" s="21" t="s">
        <v>55</v>
      </c>
      <c r="B37" s="19">
        <v>41418.810360000003</v>
      </c>
      <c r="C37" s="19">
        <v>14891.89129</v>
      </c>
      <c r="D37" s="19">
        <v>663.64337999999998</v>
      </c>
      <c r="E37" s="19"/>
    </row>
    <row r="38" spans="1:5" ht="27.6" x14ac:dyDescent="0.3">
      <c r="A38" s="21" t="s">
        <v>56</v>
      </c>
      <c r="B38" s="19">
        <v>16159.09324</v>
      </c>
      <c r="C38" s="19">
        <v>3089.1822499999998</v>
      </c>
      <c r="D38" s="19">
        <v>702.05794000000003</v>
      </c>
      <c r="E38" s="19"/>
    </row>
    <row r="39" spans="1:5" x14ac:dyDescent="0.3">
      <c r="A39" s="21" t="s">
        <v>57</v>
      </c>
      <c r="B39" s="19">
        <v>16584.953000000001</v>
      </c>
      <c r="C39" s="19">
        <v>2463</v>
      </c>
      <c r="D39" s="19">
        <v>645</v>
      </c>
      <c r="E39" s="19"/>
    </row>
    <row r="40" spans="1:5" x14ac:dyDescent="0.3">
      <c r="A40" s="21" t="s">
        <v>58</v>
      </c>
      <c r="B40" s="19">
        <v>771.84826999999996</v>
      </c>
      <c r="C40" s="19"/>
      <c r="D40" s="19">
        <v>450</v>
      </c>
      <c r="E40" s="19"/>
    </row>
    <row r="41" spans="1:5" ht="27.6" x14ac:dyDescent="0.3">
      <c r="A41" s="21" t="s">
        <v>59</v>
      </c>
      <c r="B41" s="19">
        <v>44968.153359999997</v>
      </c>
      <c r="C41" s="19">
        <v>5526.4638999999997</v>
      </c>
      <c r="D41" s="19">
        <v>1885.4098899999999</v>
      </c>
      <c r="E41" s="19"/>
    </row>
    <row r="42" spans="1:5" x14ac:dyDescent="0.3">
      <c r="A42" s="21" t="s">
        <v>60</v>
      </c>
      <c r="B42" s="19">
        <v>15889.65</v>
      </c>
      <c r="C42" s="19">
        <v>500</v>
      </c>
      <c r="D42" s="19">
        <v>31</v>
      </c>
      <c r="E42" s="19"/>
    </row>
    <row r="43" spans="1:5" x14ac:dyDescent="0.3">
      <c r="A43" s="21" t="s">
        <v>61</v>
      </c>
      <c r="B43" s="19">
        <v>-16912.731250000001</v>
      </c>
      <c r="C43" s="19">
        <v>3280</v>
      </c>
      <c r="D43" s="19"/>
      <c r="E43" s="19"/>
    </row>
    <row r="44" spans="1:5" x14ac:dyDescent="0.3">
      <c r="A44" s="21" t="s">
        <v>62</v>
      </c>
      <c r="B44" s="19">
        <v>236933.75539000001</v>
      </c>
      <c r="C44" s="19">
        <v>100</v>
      </c>
      <c r="D44" s="19"/>
      <c r="E44" s="19">
        <v>100.01152</v>
      </c>
    </row>
    <row r="45" spans="1:5" x14ac:dyDescent="0.3">
      <c r="A45" s="21" t="s">
        <v>63</v>
      </c>
      <c r="B45" s="19">
        <v>371721.42272999999</v>
      </c>
      <c r="C45" s="19">
        <v>15746.353880000001</v>
      </c>
      <c r="D45" s="19">
        <v>7262.86589</v>
      </c>
      <c r="E45" s="19">
        <v>38357.212570000003</v>
      </c>
    </row>
    <row r="46" spans="1:5" x14ac:dyDescent="0.3">
      <c r="A46" s="21" t="s">
        <v>64</v>
      </c>
      <c r="B46" s="19">
        <v>332733.62398999999</v>
      </c>
      <c r="C46" s="19">
        <v>16127</v>
      </c>
      <c r="D46" s="19">
        <v>4735.9739900000004</v>
      </c>
      <c r="E46" s="19">
        <v>214591.51009</v>
      </c>
    </row>
    <row r="47" spans="1:5" x14ac:dyDescent="0.3">
      <c r="A47" s="21" t="s">
        <v>65</v>
      </c>
      <c r="B47" s="19">
        <v>51168.206879999998</v>
      </c>
      <c r="C47" s="19">
        <v>2216</v>
      </c>
      <c r="D47" s="19">
        <v>800</v>
      </c>
      <c r="E47" s="19"/>
    </row>
    <row r="48" spans="1:5" ht="27.6" x14ac:dyDescent="0.3">
      <c r="A48" s="21" t="s">
        <v>66</v>
      </c>
      <c r="B48" s="19">
        <v>64166.024100000002</v>
      </c>
      <c r="C48" s="19">
        <v>36595.994579999999</v>
      </c>
      <c r="D48" s="19">
        <v>17740.7474</v>
      </c>
      <c r="E48" s="19"/>
    </row>
    <row r="49" spans="1:5" x14ac:dyDescent="0.3">
      <c r="A49" s="21" t="s">
        <v>67</v>
      </c>
      <c r="B49" s="19">
        <v>5940.66</v>
      </c>
      <c r="C49" s="19">
        <v>400</v>
      </c>
      <c r="D49" s="19">
        <v>500</v>
      </c>
      <c r="E49" s="19"/>
    </row>
    <row r="50" spans="1:5" x14ac:dyDescent="0.3">
      <c r="A50" s="21" t="s">
        <v>68</v>
      </c>
      <c r="B50" s="19">
        <v>4806.9539800000002</v>
      </c>
      <c r="C50" s="19">
        <v>1500</v>
      </c>
      <c r="D50" s="19"/>
      <c r="E50" s="19"/>
    </row>
    <row r="51" spans="1:5" ht="27.6" x14ac:dyDescent="0.3">
      <c r="A51" s="21" t="s">
        <v>69</v>
      </c>
      <c r="B51" s="19">
        <v>34751.773200000003</v>
      </c>
      <c r="C51" s="19">
        <v>14750.583000000001</v>
      </c>
      <c r="D51" s="19">
        <v>4646.116</v>
      </c>
      <c r="E51" s="19">
        <v>11715.20361</v>
      </c>
    </row>
    <row r="52" spans="1:5" x14ac:dyDescent="0.3">
      <c r="A52" s="21" t="s">
        <v>70</v>
      </c>
      <c r="B52" s="19">
        <v>986.08781999999997</v>
      </c>
      <c r="C52" s="19"/>
      <c r="D52" s="19"/>
      <c r="E52" s="19"/>
    </row>
    <row r="53" spans="1:5" x14ac:dyDescent="0.3">
      <c r="A53" s="21" t="s">
        <v>71</v>
      </c>
      <c r="B53" s="19">
        <v>91465.419670000003</v>
      </c>
      <c r="C53" s="19">
        <v>6960</v>
      </c>
      <c r="D53" s="19">
        <v>1950</v>
      </c>
      <c r="E53" s="19"/>
    </row>
    <row r="54" spans="1:5" x14ac:dyDescent="0.3">
      <c r="A54" s="21" t="s">
        <v>72</v>
      </c>
      <c r="B54" s="19">
        <v>6870.4835899999998</v>
      </c>
      <c r="C54" s="19">
        <v>3307.00972</v>
      </c>
      <c r="D54" s="19">
        <v>-27.568829999999998</v>
      </c>
      <c r="E54" s="19"/>
    </row>
    <row r="55" spans="1:5" x14ac:dyDescent="0.3">
      <c r="A55" s="21" t="s">
        <v>73</v>
      </c>
      <c r="B55" s="19">
        <v>740</v>
      </c>
      <c r="C55" s="19">
        <v>700</v>
      </c>
      <c r="D55" s="19"/>
      <c r="E55" s="19"/>
    </row>
    <row r="56" spans="1:5" x14ac:dyDescent="0.3">
      <c r="A56" s="21" t="s">
        <v>74</v>
      </c>
      <c r="B56" s="19">
        <v>1148.3710799999999</v>
      </c>
      <c r="C56" s="19">
        <v>986.35478000000001</v>
      </c>
      <c r="D56" s="19">
        <v>-19.66743</v>
      </c>
      <c r="E56" s="19"/>
    </row>
    <row r="57" spans="1:5" x14ac:dyDescent="0.3">
      <c r="A57" s="21" t="s">
        <v>75</v>
      </c>
      <c r="B57" s="19">
        <v>17.658799999999999</v>
      </c>
      <c r="C57" s="19"/>
      <c r="D57" s="19"/>
      <c r="E57" s="19"/>
    </row>
    <row r="58" spans="1:5" x14ac:dyDescent="0.3">
      <c r="A58" s="21" t="s">
        <v>76</v>
      </c>
      <c r="B58" s="19">
        <v>230</v>
      </c>
      <c r="C58" s="19">
        <v>100</v>
      </c>
      <c r="D58" s="19"/>
      <c r="E58" s="19"/>
    </row>
    <row r="59" spans="1:5" x14ac:dyDescent="0.3">
      <c r="A59" s="21" t="s">
        <v>77</v>
      </c>
      <c r="B59" s="19">
        <v>1045.1976199999999</v>
      </c>
      <c r="C59" s="19">
        <v>995.99962000000005</v>
      </c>
      <c r="D59" s="19">
        <v>38.39</v>
      </c>
      <c r="E59" s="19"/>
    </row>
    <row r="60" spans="1:5" x14ac:dyDescent="0.3">
      <c r="A60" s="21" t="s">
        <v>78</v>
      </c>
      <c r="B60" s="19">
        <v>119.172</v>
      </c>
      <c r="C60" s="19"/>
      <c r="D60" s="19"/>
      <c r="E60" s="19"/>
    </row>
    <row r="61" spans="1:5" ht="27.6" x14ac:dyDescent="0.3">
      <c r="A61" s="21" t="s">
        <v>79</v>
      </c>
      <c r="B61" s="19">
        <v>192.28811999999999</v>
      </c>
      <c r="C61" s="19">
        <v>137.94479000000001</v>
      </c>
      <c r="D61" s="19">
        <v>54.343330000000002</v>
      </c>
      <c r="E61" s="19"/>
    </row>
    <row r="62" spans="1:5" x14ac:dyDescent="0.3">
      <c r="A62" s="21" t="s">
        <v>80</v>
      </c>
      <c r="B62" s="19">
        <v>2319.5259999999998</v>
      </c>
      <c r="C62" s="19"/>
      <c r="D62" s="19"/>
      <c r="E62" s="19"/>
    </row>
    <row r="63" spans="1:5" x14ac:dyDescent="0.3">
      <c r="A63" s="21" t="s">
        <v>81</v>
      </c>
      <c r="B63" s="19">
        <v>38724.792750000001</v>
      </c>
      <c r="C63" s="19">
        <v>2560</v>
      </c>
      <c r="D63" s="19">
        <v>768.5</v>
      </c>
      <c r="E63" s="19"/>
    </row>
    <row r="64" spans="1:5" x14ac:dyDescent="0.3">
      <c r="A64" s="21" t="s">
        <v>82</v>
      </c>
      <c r="B64" s="19">
        <v>18582.021799999999</v>
      </c>
      <c r="C64" s="19">
        <v>15578.274439999999</v>
      </c>
      <c r="D64" s="19">
        <v>2565.81025</v>
      </c>
      <c r="E64" s="19"/>
    </row>
    <row r="65" spans="1:5" x14ac:dyDescent="0.3">
      <c r="A65" s="21" t="s">
        <v>83</v>
      </c>
      <c r="B65" s="19">
        <v>15878.6</v>
      </c>
      <c r="C65" s="19"/>
      <c r="D65" s="19"/>
      <c r="E65" s="19"/>
    </row>
    <row r="66" spans="1:5" x14ac:dyDescent="0.3">
      <c r="A66" s="21" t="s">
        <v>84</v>
      </c>
      <c r="B66" s="19">
        <v>1521.2380000000001</v>
      </c>
      <c r="C66" s="19"/>
      <c r="D66" s="19"/>
      <c r="E66" s="19"/>
    </row>
    <row r="67" spans="1:5" x14ac:dyDescent="0.3">
      <c r="A67" s="21" t="s">
        <v>85</v>
      </c>
      <c r="B67" s="19">
        <v>2664.7559999999999</v>
      </c>
      <c r="C67" s="19">
        <v>2138</v>
      </c>
      <c r="D67" s="19">
        <v>467.85</v>
      </c>
      <c r="E67" s="19"/>
    </row>
    <row r="68" spans="1:5" x14ac:dyDescent="0.3">
      <c r="A68" s="21" t="s">
        <v>86</v>
      </c>
      <c r="B68" s="19">
        <v>44293.502460000003</v>
      </c>
      <c r="C68" s="19">
        <v>2100</v>
      </c>
      <c r="D68" s="19">
        <v>550</v>
      </c>
      <c r="E68" s="19"/>
    </row>
    <row r="69" spans="1:5" x14ac:dyDescent="0.3">
      <c r="A69" s="21" t="s">
        <v>87</v>
      </c>
      <c r="B69" s="19">
        <v>3411.2439599999998</v>
      </c>
      <c r="C69" s="19">
        <v>1056.2</v>
      </c>
      <c r="D69" s="19">
        <v>235</v>
      </c>
      <c r="E69" s="19"/>
    </row>
    <row r="70" spans="1:5" x14ac:dyDescent="0.3">
      <c r="A70" s="21" t="s">
        <v>88</v>
      </c>
      <c r="B70" s="19">
        <v>231</v>
      </c>
      <c r="C70" s="19">
        <v>150</v>
      </c>
      <c r="D70" s="19"/>
      <c r="E70" s="19"/>
    </row>
    <row r="71" spans="1:5" ht="27.6" x14ac:dyDescent="0.3">
      <c r="A71" s="21" t="s">
        <v>89</v>
      </c>
      <c r="B71" s="19">
        <v>2115.5423000000001</v>
      </c>
      <c r="C71" s="19">
        <v>1234.038</v>
      </c>
      <c r="D71" s="19">
        <v>237.4101</v>
      </c>
      <c r="E71" s="19">
        <v>142.63605000000001</v>
      </c>
    </row>
    <row r="72" spans="1:5" x14ac:dyDescent="0.3">
      <c r="A72" s="23" t="s">
        <v>90</v>
      </c>
      <c r="B72" s="20">
        <v>1480713.5565899999</v>
      </c>
      <c r="C72" s="20">
        <v>177813.25237999999</v>
      </c>
      <c r="D72" s="20">
        <v>51215.276949999999</v>
      </c>
      <c r="E72" s="20">
        <v>264906.57384000003</v>
      </c>
    </row>
  </sheetData>
  <mergeCells count="30">
    <mergeCell ref="A26:D26"/>
    <mergeCell ref="A27:D27"/>
    <mergeCell ref="A28:D28"/>
    <mergeCell ref="A29:D29"/>
    <mergeCell ref="A21:D21"/>
    <mergeCell ref="A22:D22"/>
    <mergeCell ref="A23:D23"/>
    <mergeCell ref="A24:D24"/>
    <mergeCell ref="A25:D25"/>
    <mergeCell ref="A16:D16"/>
    <mergeCell ref="A17:D17"/>
    <mergeCell ref="A18:D18"/>
    <mergeCell ref="A19:D19"/>
    <mergeCell ref="A20:D20"/>
    <mergeCell ref="A1:E1"/>
    <mergeCell ref="A2:E2"/>
    <mergeCell ref="A5:D5"/>
    <mergeCell ref="A30:D30"/>
    <mergeCell ref="A32:A33"/>
    <mergeCell ref="B32:B33"/>
    <mergeCell ref="C32:E32"/>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view="pageBreakPreview" topLeftCell="A19" zoomScaleNormal="100" zoomScaleSheetLayoutView="100" workbookViewId="0">
      <selection activeCell="B27" sqref="B27"/>
    </sheetView>
  </sheetViews>
  <sheetFormatPr defaultRowHeight="14.4" x14ac:dyDescent="0.3"/>
  <cols>
    <col min="1" max="1" width="38.33203125" customWidth="1"/>
    <col min="2" max="2" width="13.109375" customWidth="1"/>
    <col min="3" max="3" width="13.88671875" customWidth="1"/>
    <col min="4" max="4" width="13.77734375" customWidth="1"/>
    <col min="5" max="6" width="13.109375" customWidth="1"/>
    <col min="7" max="7" width="13.77734375" customWidth="1"/>
    <col min="8" max="8" width="13.5546875" customWidth="1"/>
    <col min="9" max="9" width="13" customWidth="1"/>
    <col min="10" max="10" width="12.6640625" customWidth="1"/>
    <col min="11" max="11" width="11" customWidth="1"/>
    <col min="12" max="12" width="12.88671875" customWidth="1"/>
    <col min="13" max="13" width="13.21875" customWidth="1"/>
    <col min="14" max="14" width="13" customWidth="1"/>
    <col min="15" max="15" width="13.5546875" customWidth="1"/>
    <col min="16" max="16" width="10.44140625" customWidth="1"/>
  </cols>
  <sheetData>
    <row r="1" spans="1:20" s="29" customFormat="1" ht="15.6" x14ac:dyDescent="0.3">
      <c r="A1" s="43" t="s">
        <v>51</v>
      </c>
      <c r="C1" s="30" t="s">
        <v>13</v>
      </c>
    </row>
    <row r="2" spans="1:20" x14ac:dyDescent="0.3">
      <c r="A2" s="38" t="str">
        <f>TEXT(EndData2,"[$-FC19]ДД.ММ.ГГГ")</f>
        <v>04.07.2019</v>
      </c>
      <c r="B2" s="38">
        <f>A2+1</f>
        <v>43651</v>
      </c>
      <c r="C2" s="44" t="str">
        <f>TEXT(B2,"[$-FC19]ДД.ММ.ГГГ")</f>
        <v>05.07.2019</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c r="C4" s="40">
        <v>150</v>
      </c>
      <c r="D4" s="40"/>
      <c r="E4" s="40"/>
      <c r="F4" s="40"/>
      <c r="G4" s="40"/>
      <c r="H4" s="40"/>
      <c r="I4" s="40"/>
      <c r="J4" s="40"/>
      <c r="K4" s="40"/>
      <c r="L4" s="40"/>
      <c r="M4" s="40"/>
      <c r="N4" s="40"/>
      <c r="O4" s="40"/>
      <c r="P4" s="26">
        <v>150</v>
      </c>
      <c r="Q4" s="27"/>
      <c r="R4" s="27"/>
      <c r="S4" s="27"/>
      <c r="T4" s="27"/>
    </row>
    <row r="5" spans="1:20" ht="66.599999999999994" x14ac:dyDescent="0.3">
      <c r="A5" s="25" t="s">
        <v>32</v>
      </c>
      <c r="B5" s="40"/>
      <c r="C5" s="40"/>
      <c r="D5" s="40"/>
      <c r="E5" s="40"/>
      <c r="F5" s="40"/>
      <c r="G5" s="40"/>
      <c r="H5" s="40"/>
      <c r="I5" s="40"/>
      <c r="J5" s="40"/>
      <c r="K5" s="40"/>
      <c r="L5" s="40">
        <v>-15174.3</v>
      </c>
      <c r="M5" s="40">
        <v>-23227.25</v>
      </c>
      <c r="N5" s="40"/>
      <c r="O5" s="40"/>
      <c r="P5" s="26">
        <v>-38401.550000000003</v>
      </c>
      <c r="Q5" s="27"/>
      <c r="R5" s="27"/>
      <c r="S5" s="27"/>
      <c r="T5" s="27"/>
    </row>
    <row r="6" spans="1:20" ht="106.2" x14ac:dyDescent="0.3">
      <c r="A6" s="25" t="s">
        <v>33</v>
      </c>
      <c r="B6" s="40">
        <v>66087.952109999998</v>
      </c>
      <c r="C6" s="40"/>
      <c r="D6" s="40">
        <v>1168.0930000000001</v>
      </c>
      <c r="E6" s="40"/>
      <c r="F6" s="40"/>
      <c r="G6" s="40">
        <v>4078.3358899999998</v>
      </c>
      <c r="H6" s="40"/>
      <c r="I6" s="40"/>
      <c r="J6" s="40"/>
      <c r="K6" s="40">
        <v>1030.7692300000001</v>
      </c>
      <c r="L6" s="40">
        <v>41.672609999999999</v>
      </c>
      <c r="M6" s="40"/>
      <c r="N6" s="40">
        <v>282</v>
      </c>
      <c r="O6" s="40"/>
      <c r="P6" s="26">
        <v>72688.822839999993</v>
      </c>
      <c r="Q6" s="27"/>
      <c r="R6" s="27"/>
      <c r="S6" s="27"/>
      <c r="T6" s="27"/>
    </row>
    <row r="7" spans="1:20" ht="40.200000000000003" x14ac:dyDescent="0.3">
      <c r="A7" s="25" t="s">
        <v>34</v>
      </c>
      <c r="B7" s="40">
        <v>21199.007669999999</v>
      </c>
      <c r="C7" s="40">
        <v>179.0821</v>
      </c>
      <c r="D7" s="40"/>
      <c r="E7" s="40"/>
      <c r="F7" s="40"/>
      <c r="G7" s="40"/>
      <c r="H7" s="40"/>
      <c r="I7" s="40"/>
      <c r="J7" s="40"/>
      <c r="K7" s="40"/>
      <c r="L7" s="40"/>
      <c r="M7" s="40"/>
      <c r="N7" s="40"/>
      <c r="O7" s="40"/>
      <c r="P7" s="26">
        <v>21378.089769999999</v>
      </c>
      <c r="Q7" s="27"/>
      <c r="R7" s="27"/>
      <c r="S7" s="27"/>
      <c r="T7" s="27"/>
    </row>
    <row r="8" spans="1:20" ht="79.8" x14ac:dyDescent="0.3">
      <c r="A8" s="25" t="s">
        <v>35</v>
      </c>
      <c r="B8" s="40">
        <v>127.15</v>
      </c>
      <c r="C8" s="40"/>
      <c r="D8" s="40"/>
      <c r="E8" s="40"/>
      <c r="F8" s="40"/>
      <c r="G8" s="40"/>
      <c r="H8" s="40"/>
      <c r="I8" s="40"/>
      <c r="J8" s="40">
        <v>213.45</v>
      </c>
      <c r="K8" s="40"/>
      <c r="L8" s="40"/>
      <c r="M8" s="40"/>
      <c r="N8" s="40"/>
      <c r="O8" s="40"/>
      <c r="P8" s="26">
        <v>340.6</v>
      </c>
      <c r="Q8" s="27"/>
      <c r="R8" s="27"/>
      <c r="S8" s="27"/>
      <c r="T8" s="27"/>
    </row>
    <row r="9" spans="1:20" ht="53.4" x14ac:dyDescent="0.3">
      <c r="A9" s="25" t="s">
        <v>36</v>
      </c>
      <c r="B9" s="40">
        <v>768</v>
      </c>
      <c r="C9" s="40">
        <v>258.87599999999998</v>
      </c>
      <c r="D9" s="40">
        <v>300</v>
      </c>
      <c r="E9" s="40">
        <v>210</v>
      </c>
      <c r="F9" s="40">
        <v>76.8</v>
      </c>
      <c r="G9" s="40">
        <v>342</v>
      </c>
      <c r="H9" s="40">
        <v>123.19844000000001</v>
      </c>
      <c r="I9" s="40">
        <v>16</v>
      </c>
      <c r="J9" s="40">
        <v>632.76099999999997</v>
      </c>
      <c r="K9" s="40"/>
      <c r="L9" s="40">
        <v>115</v>
      </c>
      <c r="M9" s="40">
        <v>40</v>
      </c>
      <c r="N9" s="40">
        <v>236.12100000000001</v>
      </c>
      <c r="O9" s="40">
        <v>72.46208</v>
      </c>
      <c r="P9" s="26">
        <v>3191.2185199999999</v>
      </c>
      <c r="Q9" s="27"/>
      <c r="R9" s="27"/>
      <c r="S9" s="27"/>
      <c r="T9" s="27"/>
    </row>
    <row r="10" spans="1:20" ht="79.8" x14ac:dyDescent="0.3">
      <c r="A10" s="25" t="s">
        <v>37</v>
      </c>
      <c r="B10" s="40">
        <v>213.70515</v>
      </c>
      <c r="C10" s="40">
        <v>896.40200000000004</v>
      </c>
      <c r="D10" s="40">
        <v>260</v>
      </c>
      <c r="E10" s="40"/>
      <c r="F10" s="40">
        <v>116.1</v>
      </c>
      <c r="G10" s="40">
        <v>343</v>
      </c>
      <c r="H10" s="40">
        <v>91.487639999999999</v>
      </c>
      <c r="I10" s="40">
        <v>334</v>
      </c>
      <c r="J10" s="40">
        <v>513.74099999999999</v>
      </c>
      <c r="K10" s="40"/>
      <c r="L10" s="40">
        <v>130</v>
      </c>
      <c r="M10" s="40">
        <v>295.89</v>
      </c>
      <c r="N10" s="40">
        <v>302.2</v>
      </c>
      <c r="O10" s="40">
        <v>130.20533</v>
      </c>
      <c r="P10" s="26">
        <v>3626.7311199999999</v>
      </c>
      <c r="Q10" s="27"/>
      <c r="R10" s="27"/>
      <c r="S10" s="27"/>
      <c r="T10" s="27"/>
    </row>
    <row r="11" spans="1:20" ht="79.8" x14ac:dyDescent="0.3">
      <c r="A11" s="25" t="s">
        <v>38</v>
      </c>
      <c r="B11" s="40">
        <v>237.9</v>
      </c>
      <c r="C11" s="40">
        <v>269.92333000000002</v>
      </c>
      <c r="D11" s="40"/>
      <c r="E11" s="40"/>
      <c r="F11" s="40"/>
      <c r="G11" s="40">
        <v>43.843000000000004</v>
      </c>
      <c r="H11" s="40"/>
      <c r="I11" s="40"/>
      <c r="J11" s="40">
        <v>57</v>
      </c>
      <c r="K11" s="40"/>
      <c r="L11" s="40"/>
      <c r="M11" s="40">
        <v>12.333780000000001</v>
      </c>
      <c r="N11" s="40"/>
      <c r="O11" s="40"/>
      <c r="P11" s="26">
        <v>621.00010999999995</v>
      </c>
      <c r="Q11" s="27"/>
      <c r="R11" s="27"/>
      <c r="S11" s="27"/>
      <c r="T11" s="27"/>
    </row>
    <row r="12" spans="1:20" ht="317.39999999999998" x14ac:dyDescent="0.3">
      <c r="A12" s="25" t="s">
        <v>39</v>
      </c>
      <c r="B12" s="40">
        <v>10590</v>
      </c>
      <c r="C12" s="40">
        <v>12894.883819999999</v>
      </c>
      <c r="D12" s="40">
        <v>2680</v>
      </c>
      <c r="E12" s="40">
        <v>1900</v>
      </c>
      <c r="F12" s="40">
        <v>350</v>
      </c>
      <c r="G12" s="40">
        <v>3235.3</v>
      </c>
      <c r="H12" s="40">
        <v>1223.0594599999999</v>
      </c>
      <c r="I12" s="40">
        <v>55</v>
      </c>
      <c r="J12" s="40">
        <v>4800</v>
      </c>
      <c r="K12" s="40">
        <v>1566.6679999999999</v>
      </c>
      <c r="L12" s="40">
        <v>1200</v>
      </c>
      <c r="M12" s="40">
        <v>2100</v>
      </c>
      <c r="N12" s="40">
        <v>1630</v>
      </c>
      <c r="O12" s="40">
        <v>1400</v>
      </c>
      <c r="P12" s="26">
        <v>45624.91128</v>
      </c>
      <c r="Q12" s="27"/>
      <c r="R12" s="27"/>
      <c r="S12" s="27"/>
      <c r="T12" s="27"/>
    </row>
    <row r="13" spans="1:20" ht="159" x14ac:dyDescent="0.3">
      <c r="A13" s="25" t="s">
        <v>40</v>
      </c>
      <c r="B13" s="40"/>
      <c r="C13" s="40"/>
      <c r="D13" s="40">
        <v>22122</v>
      </c>
      <c r="E13" s="40">
        <v>1000</v>
      </c>
      <c r="F13" s="40">
        <v>1200</v>
      </c>
      <c r="G13" s="40">
        <v>13172.485000000001</v>
      </c>
      <c r="H13" s="40">
        <v>2353</v>
      </c>
      <c r="I13" s="40">
        <v>544.41800000000001</v>
      </c>
      <c r="J13" s="40">
        <v>10160</v>
      </c>
      <c r="K13" s="40">
        <v>3449.6489999999999</v>
      </c>
      <c r="L13" s="40">
        <v>25000</v>
      </c>
      <c r="M13" s="40">
        <v>9748.76</v>
      </c>
      <c r="N13" s="40">
        <v>7500</v>
      </c>
      <c r="O13" s="40">
        <v>8834.5228299999999</v>
      </c>
      <c r="P13" s="26">
        <v>105084.83483000001</v>
      </c>
      <c r="Q13" s="27"/>
      <c r="R13" s="27"/>
      <c r="S13" s="27"/>
      <c r="T13" s="27"/>
    </row>
    <row r="14" spans="1:20" ht="93" x14ac:dyDescent="0.3">
      <c r="A14" s="25" t="s">
        <v>41</v>
      </c>
      <c r="B14" s="40"/>
      <c r="C14" s="40"/>
      <c r="D14" s="40"/>
      <c r="E14" s="40"/>
      <c r="F14" s="40"/>
      <c r="G14" s="40"/>
      <c r="H14" s="40"/>
      <c r="I14" s="40"/>
      <c r="J14" s="40"/>
      <c r="K14" s="40"/>
      <c r="L14" s="40">
        <v>468.70578</v>
      </c>
      <c r="M14" s="40">
        <v>1244.4000000000001</v>
      </c>
      <c r="N14" s="40">
        <v>1000</v>
      </c>
      <c r="O14" s="40"/>
      <c r="P14" s="26">
        <v>2713.1057799999999</v>
      </c>
      <c r="Q14" s="27"/>
      <c r="R14" s="27"/>
      <c r="S14" s="27"/>
      <c r="T14" s="27"/>
    </row>
    <row r="15" spans="1:20" ht="132.6" x14ac:dyDescent="0.3">
      <c r="A15" s="25" t="s">
        <v>42</v>
      </c>
      <c r="B15" s="40"/>
      <c r="C15" s="40">
        <v>18.532360000000001</v>
      </c>
      <c r="D15" s="40"/>
      <c r="E15" s="40"/>
      <c r="F15" s="40"/>
      <c r="G15" s="40"/>
      <c r="H15" s="40">
        <v>3.7250000000000001</v>
      </c>
      <c r="I15" s="40"/>
      <c r="J15" s="40">
        <v>7.4489999999999998</v>
      </c>
      <c r="K15" s="40">
        <v>4.0101599999999999</v>
      </c>
      <c r="L15" s="40"/>
      <c r="M15" s="40">
        <v>5.8</v>
      </c>
      <c r="N15" s="40"/>
      <c r="O15" s="40"/>
      <c r="P15" s="26">
        <v>39.51652</v>
      </c>
      <c r="Q15" s="27"/>
      <c r="R15" s="27"/>
      <c r="S15" s="27"/>
      <c r="T15" s="27"/>
    </row>
    <row r="16" spans="1:20" ht="119.4" x14ac:dyDescent="0.3">
      <c r="A16" s="25" t="s">
        <v>43</v>
      </c>
      <c r="B16" s="40"/>
      <c r="C16" s="40">
        <v>1700</v>
      </c>
      <c r="D16" s="40">
        <v>505</v>
      </c>
      <c r="E16" s="40">
        <v>260</v>
      </c>
      <c r="F16" s="40">
        <v>65</v>
      </c>
      <c r="G16" s="40">
        <v>292.08</v>
      </c>
      <c r="H16" s="40">
        <v>36.643999999999998</v>
      </c>
      <c r="I16" s="40"/>
      <c r="J16" s="40">
        <v>785</v>
      </c>
      <c r="K16" s="40"/>
      <c r="L16" s="40">
        <v>430</v>
      </c>
      <c r="M16" s="40">
        <v>254.3</v>
      </c>
      <c r="N16" s="40">
        <v>196</v>
      </c>
      <c r="O16" s="40">
        <v>315.17500000000001</v>
      </c>
      <c r="P16" s="26">
        <v>4839.1989999999996</v>
      </c>
      <c r="Q16" s="27"/>
      <c r="R16" s="27"/>
      <c r="S16" s="27"/>
      <c r="T16" s="27"/>
    </row>
    <row r="17" spans="1:20" ht="119.4" x14ac:dyDescent="0.3">
      <c r="A17" s="25" t="s">
        <v>44</v>
      </c>
      <c r="B17" s="40"/>
      <c r="C17" s="40">
        <v>57114.73</v>
      </c>
      <c r="D17" s="40">
        <v>12463.43</v>
      </c>
      <c r="E17" s="40">
        <v>7000</v>
      </c>
      <c r="F17" s="40">
        <v>3410</v>
      </c>
      <c r="G17" s="40">
        <v>5041.6000000000004</v>
      </c>
      <c r="H17" s="40">
        <v>3541.0830000000001</v>
      </c>
      <c r="I17" s="40">
        <v>1485.6</v>
      </c>
      <c r="J17" s="40"/>
      <c r="K17" s="40"/>
      <c r="L17" s="40">
        <v>4100</v>
      </c>
      <c r="M17" s="40">
        <v>2538.8000000000002</v>
      </c>
      <c r="N17" s="40">
        <v>4200</v>
      </c>
      <c r="O17" s="40">
        <v>5364.38</v>
      </c>
      <c r="P17" s="26">
        <v>106259.62300000001</v>
      </c>
      <c r="Q17" s="27"/>
      <c r="R17" s="27"/>
      <c r="S17" s="27"/>
      <c r="T17" s="27"/>
    </row>
    <row r="18" spans="1:20" ht="66.599999999999994" x14ac:dyDescent="0.3">
      <c r="A18" s="25" t="s">
        <v>45</v>
      </c>
      <c r="B18" s="40">
        <v>2539.9913999999999</v>
      </c>
      <c r="C18" s="40">
        <v>4157.75</v>
      </c>
      <c r="D18" s="40">
        <v>1381.5</v>
      </c>
      <c r="E18" s="40">
        <v>1740.1</v>
      </c>
      <c r="F18" s="40">
        <v>315</v>
      </c>
      <c r="G18" s="40">
        <v>1000</v>
      </c>
      <c r="H18" s="40">
        <v>108.16961000000001</v>
      </c>
      <c r="I18" s="40">
        <v>49</v>
      </c>
      <c r="J18" s="40">
        <v>1401.75449</v>
      </c>
      <c r="K18" s="40"/>
      <c r="L18" s="40">
        <v>200</v>
      </c>
      <c r="M18" s="40">
        <v>244.38</v>
      </c>
      <c r="N18" s="40">
        <v>888.34898999999996</v>
      </c>
      <c r="O18" s="40">
        <v>914.38199999999995</v>
      </c>
      <c r="P18" s="26">
        <v>14940.376490000001</v>
      </c>
      <c r="Q18" s="27"/>
      <c r="R18" s="27"/>
      <c r="S18" s="27"/>
      <c r="T18" s="27"/>
    </row>
    <row r="19" spans="1:20" ht="93" x14ac:dyDescent="0.3">
      <c r="A19" s="25" t="s">
        <v>46</v>
      </c>
      <c r="B19" s="40"/>
      <c r="C19" s="40">
        <v>200</v>
      </c>
      <c r="D19" s="40">
        <v>55</v>
      </c>
      <c r="E19" s="40"/>
      <c r="F19" s="40"/>
      <c r="G19" s="40"/>
      <c r="H19" s="40"/>
      <c r="I19" s="40"/>
      <c r="J19" s="40">
        <v>76.5</v>
      </c>
      <c r="K19" s="40"/>
      <c r="L19" s="40">
        <v>207.09700000000001</v>
      </c>
      <c r="M19" s="40"/>
      <c r="N19" s="40">
        <v>8</v>
      </c>
      <c r="O19" s="40"/>
      <c r="P19" s="26">
        <v>546.59699999999998</v>
      </c>
      <c r="Q19" s="27"/>
      <c r="R19" s="27"/>
      <c r="S19" s="27"/>
      <c r="T19" s="27"/>
    </row>
    <row r="20" spans="1:20" ht="79.8" x14ac:dyDescent="0.3">
      <c r="A20" s="25" t="s">
        <v>47</v>
      </c>
      <c r="B20" s="40">
        <v>3089.3252200000002</v>
      </c>
      <c r="C20" s="40">
        <v>32660</v>
      </c>
      <c r="D20" s="40"/>
      <c r="E20" s="40"/>
      <c r="F20" s="40"/>
      <c r="G20" s="40"/>
      <c r="H20" s="40"/>
      <c r="I20" s="40"/>
      <c r="J20" s="40"/>
      <c r="K20" s="40"/>
      <c r="L20" s="40"/>
      <c r="M20" s="40">
        <v>556.5</v>
      </c>
      <c r="N20" s="40">
        <v>500</v>
      </c>
      <c r="O20" s="40"/>
      <c r="P20" s="26">
        <v>36805.825219999999</v>
      </c>
      <c r="Q20" s="27"/>
      <c r="R20" s="27"/>
      <c r="S20" s="27"/>
      <c r="T20" s="27"/>
    </row>
    <row r="21" spans="1:20" ht="79.8" x14ac:dyDescent="0.3">
      <c r="A21" s="25" t="s">
        <v>48</v>
      </c>
      <c r="B21" s="40"/>
      <c r="C21" s="40"/>
      <c r="D21" s="40"/>
      <c r="E21" s="40"/>
      <c r="F21" s="40"/>
      <c r="G21" s="40"/>
      <c r="H21" s="40"/>
      <c r="I21" s="40"/>
      <c r="J21" s="40"/>
      <c r="K21" s="40"/>
      <c r="L21" s="40"/>
      <c r="M21" s="40"/>
      <c r="N21" s="40"/>
      <c r="O21" s="40">
        <v>2711.49368</v>
      </c>
      <c r="P21" s="26">
        <v>2711.49368</v>
      </c>
      <c r="Q21" s="27"/>
      <c r="R21" s="27"/>
      <c r="S21" s="27"/>
      <c r="T21" s="27"/>
    </row>
    <row r="22" spans="1:20" ht="53.4" x14ac:dyDescent="0.3">
      <c r="A22" s="25" t="s">
        <v>49</v>
      </c>
      <c r="B22" s="40"/>
      <c r="C22" s="40"/>
      <c r="D22" s="40"/>
      <c r="E22" s="40"/>
      <c r="F22" s="40">
        <v>-936.92092000000002</v>
      </c>
      <c r="G22" s="40"/>
      <c r="H22" s="40"/>
      <c r="I22" s="40"/>
      <c r="J22" s="40"/>
      <c r="K22" s="40"/>
      <c r="L22" s="40"/>
      <c r="M22" s="40">
        <v>-1159.2105300000001</v>
      </c>
      <c r="N22" s="40">
        <v>-397.89474000000001</v>
      </c>
      <c r="O22" s="40">
        <v>-1578.9473700000001</v>
      </c>
      <c r="P22" s="26">
        <v>-4072.9735599999999</v>
      </c>
      <c r="Q22" s="27"/>
      <c r="R22" s="27"/>
      <c r="S22" s="27"/>
      <c r="T22" s="27"/>
    </row>
    <row r="23" spans="1:20" x14ac:dyDescent="0.3">
      <c r="A23" s="33" t="s">
        <v>50</v>
      </c>
      <c r="B23" s="41">
        <v>104853.03155</v>
      </c>
      <c r="C23" s="41">
        <v>110500.17961000001</v>
      </c>
      <c r="D23" s="41">
        <v>40935.023000000001</v>
      </c>
      <c r="E23" s="41">
        <v>12110.1</v>
      </c>
      <c r="F23" s="41">
        <v>4595.9790800000001</v>
      </c>
      <c r="G23" s="41">
        <v>27548.643889999999</v>
      </c>
      <c r="H23" s="41">
        <v>7480.36715</v>
      </c>
      <c r="I23" s="41">
        <v>2484.018</v>
      </c>
      <c r="J23" s="41">
        <v>18647.655490000001</v>
      </c>
      <c r="K23" s="41">
        <v>6051.0963899999997</v>
      </c>
      <c r="L23" s="41">
        <v>16718.17539</v>
      </c>
      <c r="M23" s="41">
        <v>-7345.2967500000004</v>
      </c>
      <c r="N23" s="41">
        <v>16344.775250000001</v>
      </c>
      <c r="O23" s="41">
        <v>18163.67355</v>
      </c>
      <c r="P23" s="26">
        <v>379087.4216</v>
      </c>
      <c r="Q23" s="34"/>
      <c r="R23" s="34"/>
      <c r="S23" s="34"/>
      <c r="T23" s="34"/>
    </row>
    <row r="25" spans="1:20" x14ac:dyDescent="0.3">
      <c r="A25" s="37" t="s">
        <v>30</v>
      </c>
      <c r="B25" s="36">
        <f>Учреждения!B72+'Муниципальные районы'!P23</f>
        <v>1859800.9781899999</v>
      </c>
    </row>
    <row r="26" spans="1:20" ht="32.25" customHeight="1" x14ac:dyDescent="0.3">
      <c r="A26" s="37" t="str">
        <f>CONCATENATE("Остатки бюджетных средств на ",C2,"г.")</f>
        <v>Остатки бюджетных средств на 05.07.2019г.</v>
      </c>
      <c r="B26" s="36">
        <v>3220775.4</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2019-07-10T03:30:50Z</dcterms:modified>
</cp:coreProperties>
</file>